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li\Documents\Budget Execution\"/>
    </mc:Choice>
  </mc:AlternateContent>
  <xr:revisionPtr revIDLastSave="0" documentId="8_{DE4301BD-6177-4A20-9B57-0C5F9BBB8EEF}" xr6:coauthVersionLast="47" xr6:coauthVersionMax="47" xr10:uidLastSave="{00000000-0000-0000-0000-000000000000}"/>
  <bookViews>
    <workbookView xWindow="-120" yWindow="-120" windowWidth="29040" windowHeight="15840" activeTab="1" xr2:uid="{29FE224D-FC74-4DAA-BA1C-1E9D5A89A876}"/>
  </bookViews>
  <sheets>
    <sheet name="2014 Ministries" sheetId="1" r:id="rId1"/>
    <sheet name="2014 Agencies" sheetId="2" r:id="rId2"/>
  </sheets>
  <definedNames>
    <definedName name="_xlnm._FilterDatabase" localSheetId="0" hidden="1">'2014 Ministries'!$A$1:$G$21</definedName>
    <definedName name="_xlnm.Print_Area" localSheetId="1">'2014 Agencies'!$A$1:$BT$18</definedName>
    <definedName name="_xlnm.Print_Titles" localSheetId="1">'2014 Agencies'!$A:$A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E3" i="2"/>
  <c r="F3" i="2" s="1"/>
  <c r="G3" i="2"/>
  <c r="H3" i="2"/>
  <c r="I3" i="2"/>
  <c r="J3" i="2"/>
  <c r="K3" i="2"/>
  <c r="L3" i="2" s="1"/>
  <c r="M3" i="2"/>
  <c r="N3" i="2"/>
  <c r="O3" i="2"/>
  <c r="P3" i="2"/>
  <c r="Q3" i="2"/>
  <c r="R3" i="2" s="1"/>
  <c r="S3" i="2"/>
  <c r="S18" i="2" s="1"/>
  <c r="T3" i="2"/>
  <c r="U3" i="2"/>
  <c r="V3" i="2"/>
  <c r="W3" i="2"/>
  <c r="X3" i="2" s="1"/>
  <c r="Y3" i="2"/>
  <c r="AB3" i="2"/>
  <c r="AC3" i="2"/>
  <c r="AD3" i="2" s="1"/>
  <c r="AE3" i="2"/>
  <c r="AF3" i="2"/>
  <c r="AG3" i="2"/>
  <c r="AH3" i="2"/>
  <c r="AI3" i="2"/>
  <c r="AJ3" i="2" s="1"/>
  <c r="AK3" i="2"/>
  <c r="AK18" i="2" s="1"/>
  <c r="AL3" i="2"/>
  <c r="AM3" i="2"/>
  <c r="AN3" i="2"/>
  <c r="AO3" i="2"/>
  <c r="AP3" i="2" s="1"/>
  <c r="AQ3" i="2"/>
  <c r="AR3" i="2"/>
  <c r="AS3" i="2"/>
  <c r="AT3" i="2"/>
  <c r="AU3" i="2"/>
  <c r="AV3" i="2" s="1"/>
  <c r="AW3" i="2"/>
  <c r="AW18" i="2" s="1"/>
  <c r="AX3" i="2"/>
  <c r="AY3" i="2"/>
  <c r="AZ3" i="2"/>
  <c r="BA3" i="2"/>
  <c r="BB3" i="2" s="1"/>
  <c r="BC3" i="2"/>
  <c r="BD3" i="2"/>
  <c r="BE3" i="2"/>
  <c r="BF3" i="2"/>
  <c r="BG3" i="2"/>
  <c r="BH3" i="2" s="1"/>
  <c r="BI3" i="2"/>
  <c r="BI18" i="2" s="1"/>
  <c r="BJ3" i="2"/>
  <c r="BK3" i="2"/>
  <c r="BL3" i="2"/>
  <c r="BM3" i="2"/>
  <c r="BN3" i="2" s="1"/>
  <c r="BO3" i="2"/>
  <c r="BP3" i="2"/>
  <c r="BQ3" i="2"/>
  <c r="BR3" i="2"/>
  <c r="BS3" i="2"/>
  <c r="BT3" i="2" s="1"/>
  <c r="B4" i="2"/>
  <c r="C4" i="2"/>
  <c r="F4" i="2"/>
  <c r="I4" i="2"/>
  <c r="L4" i="2"/>
  <c r="O4" i="2"/>
  <c r="R4" i="2"/>
  <c r="U4" i="2"/>
  <c r="X4" i="2"/>
  <c r="AA4" i="2"/>
  <c r="AD4" i="2"/>
  <c r="AG4" i="2"/>
  <c r="AJ4" i="2"/>
  <c r="AM4" i="2"/>
  <c r="AP4" i="2"/>
  <c r="AS4" i="2"/>
  <c r="AV4" i="2"/>
  <c r="AY4" i="2"/>
  <c r="BB4" i="2"/>
  <c r="BE4" i="2"/>
  <c r="BH4" i="2"/>
  <c r="BK4" i="2"/>
  <c r="BN4" i="2"/>
  <c r="BQ4" i="2"/>
  <c r="BT4" i="2"/>
  <c r="B5" i="2"/>
  <c r="C5" i="2"/>
  <c r="F5" i="2"/>
  <c r="I5" i="2"/>
  <c r="L5" i="2"/>
  <c r="O5" i="2"/>
  <c r="R5" i="2"/>
  <c r="U5" i="2"/>
  <c r="X5" i="2"/>
  <c r="AA5" i="2"/>
  <c r="AD5" i="2"/>
  <c r="AG5" i="2"/>
  <c r="AJ5" i="2"/>
  <c r="AM5" i="2"/>
  <c r="AP5" i="2"/>
  <c r="AS5" i="2"/>
  <c r="AV5" i="2"/>
  <c r="AY5" i="2"/>
  <c r="BB5" i="2"/>
  <c r="BE5" i="2"/>
  <c r="BH5" i="2"/>
  <c r="BK5" i="2"/>
  <c r="BN5" i="2"/>
  <c r="BQ5" i="2"/>
  <c r="BT5" i="2"/>
  <c r="B6" i="2"/>
  <c r="F6" i="2"/>
  <c r="I6" i="2"/>
  <c r="K6" i="2"/>
  <c r="O6" i="2"/>
  <c r="R6" i="2"/>
  <c r="U6" i="2"/>
  <c r="X6" i="2"/>
  <c r="AA6" i="2"/>
  <c r="AD6" i="2"/>
  <c r="AG6" i="2"/>
  <c r="AJ6" i="2"/>
  <c r="AM6" i="2"/>
  <c r="AP6" i="2"/>
  <c r="AS6" i="2"/>
  <c r="AV6" i="2"/>
  <c r="AY6" i="2"/>
  <c r="BB6" i="2"/>
  <c r="BE6" i="2"/>
  <c r="BH6" i="2"/>
  <c r="BK6" i="2"/>
  <c r="BN6" i="2"/>
  <c r="BQ6" i="2"/>
  <c r="BT6" i="2"/>
  <c r="B7" i="2"/>
  <c r="F7" i="2"/>
  <c r="I7" i="2"/>
  <c r="L7" i="2"/>
  <c r="O7" i="2"/>
  <c r="R7" i="2"/>
  <c r="U7" i="2"/>
  <c r="X7" i="2"/>
  <c r="Z7" i="2"/>
  <c r="Z3" i="2" s="1"/>
  <c r="AA3" i="2" s="1"/>
  <c r="AA7" i="2"/>
  <c r="AD7" i="2"/>
  <c r="AG7" i="2"/>
  <c r="AJ7" i="2"/>
  <c r="AM7" i="2"/>
  <c r="AP7" i="2"/>
  <c r="AS7" i="2"/>
  <c r="AV7" i="2"/>
  <c r="AY7" i="2"/>
  <c r="BB7" i="2"/>
  <c r="BE7" i="2"/>
  <c r="BH7" i="2"/>
  <c r="BK7" i="2"/>
  <c r="BN7" i="2"/>
  <c r="BQ7" i="2"/>
  <c r="BT7" i="2"/>
  <c r="H8" i="2"/>
  <c r="H18" i="2" s="1"/>
  <c r="D9" i="2"/>
  <c r="E9" i="2"/>
  <c r="G9" i="2"/>
  <c r="H9" i="2"/>
  <c r="I9" i="2"/>
  <c r="J9" i="2"/>
  <c r="K9" i="2"/>
  <c r="M9" i="2"/>
  <c r="M8" i="2" s="1"/>
  <c r="N9" i="2"/>
  <c r="O9" i="2"/>
  <c r="P9" i="2"/>
  <c r="Q9" i="2"/>
  <c r="S9" i="2"/>
  <c r="S8" i="2" s="1"/>
  <c r="T9" i="2"/>
  <c r="U9" i="2"/>
  <c r="V9" i="2"/>
  <c r="W9" i="2"/>
  <c r="Y9" i="2"/>
  <c r="Y8" i="2" s="1"/>
  <c r="Z9" i="2"/>
  <c r="AA9" i="2"/>
  <c r="AB9" i="2"/>
  <c r="AC9" i="2"/>
  <c r="AE9" i="2"/>
  <c r="AE8" i="2" s="1"/>
  <c r="AE18" i="2" s="1"/>
  <c r="AF9" i="2"/>
  <c r="AG9" i="2"/>
  <c r="AH9" i="2"/>
  <c r="AI9" i="2"/>
  <c r="AK9" i="2"/>
  <c r="AK8" i="2" s="1"/>
  <c r="AL9" i="2"/>
  <c r="AM9" i="2"/>
  <c r="AN9" i="2"/>
  <c r="AO9" i="2"/>
  <c r="AQ9" i="2"/>
  <c r="AQ8" i="2" s="1"/>
  <c r="AQ18" i="2" s="1"/>
  <c r="AR9" i="2"/>
  <c r="AS9" i="2"/>
  <c r="AT9" i="2"/>
  <c r="AU9" i="2"/>
  <c r="AW9" i="2"/>
  <c r="AW8" i="2" s="1"/>
  <c r="AX9" i="2"/>
  <c r="AY9" i="2"/>
  <c r="AZ9" i="2"/>
  <c r="BA9" i="2"/>
  <c r="BC9" i="2"/>
  <c r="BC8" i="2" s="1"/>
  <c r="BC18" i="2" s="1"/>
  <c r="BD9" i="2"/>
  <c r="BE9" i="2"/>
  <c r="BF9" i="2"/>
  <c r="BG9" i="2"/>
  <c r="BI9" i="2"/>
  <c r="BI8" i="2" s="1"/>
  <c r="BJ9" i="2"/>
  <c r="BK9" i="2"/>
  <c r="BL9" i="2"/>
  <c r="BM9" i="2"/>
  <c r="BO9" i="2"/>
  <c r="BO8" i="2" s="1"/>
  <c r="BO18" i="2" s="1"/>
  <c r="BP9" i="2"/>
  <c r="BQ9" i="2"/>
  <c r="BR9" i="2"/>
  <c r="BS9" i="2"/>
  <c r="B10" i="2"/>
  <c r="C10" i="2"/>
  <c r="F10" i="2"/>
  <c r="I10" i="2"/>
  <c r="L10" i="2"/>
  <c r="O10" i="2"/>
  <c r="R10" i="2"/>
  <c r="U10" i="2"/>
  <c r="X10" i="2"/>
  <c r="AA10" i="2"/>
  <c r="AD10" i="2"/>
  <c r="AG10" i="2"/>
  <c r="AJ10" i="2"/>
  <c r="AM10" i="2"/>
  <c r="AP10" i="2"/>
  <c r="AS10" i="2"/>
  <c r="AV10" i="2"/>
  <c r="AY10" i="2"/>
  <c r="BB10" i="2"/>
  <c r="BE10" i="2"/>
  <c r="BH10" i="2"/>
  <c r="BK10" i="2"/>
  <c r="BN10" i="2"/>
  <c r="BQ10" i="2"/>
  <c r="BT10" i="2"/>
  <c r="B11" i="2"/>
  <c r="C11" i="2"/>
  <c r="C9" i="2" s="1"/>
  <c r="C8" i="2" s="1"/>
  <c r="F11" i="2"/>
  <c r="I11" i="2"/>
  <c r="L11" i="2"/>
  <c r="O11" i="2"/>
  <c r="R11" i="2"/>
  <c r="U11" i="2"/>
  <c r="X11" i="2"/>
  <c r="AA11" i="2"/>
  <c r="AD11" i="2"/>
  <c r="AG11" i="2"/>
  <c r="AJ11" i="2"/>
  <c r="AM11" i="2"/>
  <c r="AP11" i="2"/>
  <c r="AS11" i="2"/>
  <c r="AV11" i="2"/>
  <c r="AY11" i="2"/>
  <c r="BB11" i="2"/>
  <c r="BE11" i="2"/>
  <c r="BH11" i="2"/>
  <c r="BK11" i="2"/>
  <c r="BN11" i="2"/>
  <c r="BQ11" i="2"/>
  <c r="BT11" i="2"/>
  <c r="B12" i="2"/>
  <c r="C12" i="2"/>
  <c r="F12" i="2"/>
  <c r="I12" i="2"/>
  <c r="L12" i="2"/>
  <c r="O12" i="2"/>
  <c r="R12" i="2"/>
  <c r="U12" i="2"/>
  <c r="X12" i="2"/>
  <c r="AA12" i="2"/>
  <c r="AD12" i="2"/>
  <c r="AG12" i="2"/>
  <c r="AJ12" i="2"/>
  <c r="AM12" i="2"/>
  <c r="AP12" i="2"/>
  <c r="AS12" i="2"/>
  <c r="AV12" i="2"/>
  <c r="AY12" i="2"/>
  <c r="BB12" i="2"/>
  <c r="BE12" i="2"/>
  <c r="BH12" i="2"/>
  <c r="BK12" i="2"/>
  <c r="BN12" i="2"/>
  <c r="BQ12" i="2"/>
  <c r="BT12" i="2"/>
  <c r="B13" i="2"/>
  <c r="C13" i="2"/>
  <c r="F13" i="2"/>
  <c r="I13" i="2"/>
  <c r="L13" i="2"/>
  <c r="O13" i="2"/>
  <c r="R13" i="2"/>
  <c r="U13" i="2"/>
  <c r="X13" i="2"/>
  <c r="AA13" i="2"/>
  <c r="AD13" i="2"/>
  <c r="AG13" i="2"/>
  <c r="AJ13" i="2"/>
  <c r="AM13" i="2"/>
  <c r="AP13" i="2"/>
  <c r="AS13" i="2"/>
  <c r="AV13" i="2"/>
  <c r="AY13" i="2"/>
  <c r="BB13" i="2"/>
  <c r="BE13" i="2"/>
  <c r="BH13" i="2"/>
  <c r="BK13" i="2"/>
  <c r="BN13" i="2"/>
  <c r="BQ13" i="2"/>
  <c r="BT13" i="2"/>
  <c r="B14" i="2"/>
  <c r="C14" i="2"/>
  <c r="F14" i="2"/>
  <c r="I14" i="2"/>
  <c r="L14" i="2"/>
  <c r="O14" i="2"/>
  <c r="R14" i="2"/>
  <c r="U14" i="2"/>
  <c r="X14" i="2"/>
  <c r="AA14" i="2"/>
  <c r="AD14" i="2"/>
  <c r="AG14" i="2"/>
  <c r="AJ14" i="2"/>
  <c r="AM14" i="2"/>
  <c r="AP14" i="2"/>
  <c r="AS14" i="2"/>
  <c r="AV14" i="2"/>
  <c r="AY14" i="2"/>
  <c r="BB14" i="2"/>
  <c r="BE14" i="2"/>
  <c r="BH14" i="2"/>
  <c r="BK14" i="2"/>
  <c r="BN14" i="2"/>
  <c r="BQ14" i="2"/>
  <c r="BT14" i="2"/>
  <c r="B15" i="2"/>
  <c r="C15" i="2"/>
  <c r="F15" i="2"/>
  <c r="I15" i="2"/>
  <c r="L15" i="2"/>
  <c r="O15" i="2"/>
  <c r="R15" i="2"/>
  <c r="U15" i="2"/>
  <c r="X15" i="2"/>
  <c r="AA15" i="2"/>
  <c r="AD15" i="2"/>
  <c r="AG15" i="2"/>
  <c r="AJ15" i="2"/>
  <c r="AM15" i="2"/>
  <c r="AP15" i="2"/>
  <c r="AS15" i="2"/>
  <c r="AV15" i="2"/>
  <c r="AY15" i="2"/>
  <c r="BB15" i="2"/>
  <c r="BE15" i="2"/>
  <c r="BH15" i="2"/>
  <c r="BK15" i="2"/>
  <c r="BN15" i="2"/>
  <c r="BQ15" i="2"/>
  <c r="BT15" i="2"/>
  <c r="D16" i="2"/>
  <c r="D8" i="2" s="1"/>
  <c r="D18" i="2" s="1"/>
  <c r="E16" i="2"/>
  <c r="F16" i="2"/>
  <c r="H16" i="2"/>
  <c r="J16" i="2"/>
  <c r="J8" i="2" s="1"/>
  <c r="J18" i="2" s="1"/>
  <c r="M16" i="2"/>
  <c r="N16" i="2"/>
  <c r="O16" i="2" s="1"/>
  <c r="P16" i="2"/>
  <c r="P8" i="2" s="1"/>
  <c r="P18" i="2" s="1"/>
  <c r="Q16" i="2"/>
  <c r="R16" i="2"/>
  <c r="S16" i="2"/>
  <c r="T16" i="2"/>
  <c r="U16" i="2" s="1"/>
  <c r="V16" i="2"/>
  <c r="V8" i="2" s="1"/>
  <c r="V18" i="2" s="1"/>
  <c r="W16" i="2"/>
  <c r="X16" i="2"/>
  <c r="Y16" i="2"/>
  <c r="Z16" i="2"/>
  <c r="AA16" i="2" s="1"/>
  <c r="AB16" i="2"/>
  <c r="AB8" i="2" s="1"/>
  <c r="AB18" i="2" s="1"/>
  <c r="AC16" i="2"/>
  <c r="AD16" i="2"/>
  <c r="AE16" i="2"/>
  <c r="AF16" i="2"/>
  <c r="AG16" i="2" s="1"/>
  <c r="AH16" i="2"/>
  <c r="AH8" i="2" s="1"/>
  <c r="AH18" i="2" s="1"/>
  <c r="AI16" i="2"/>
  <c r="AJ16" i="2"/>
  <c r="AK16" i="2"/>
  <c r="AL16" i="2"/>
  <c r="AM16" i="2" s="1"/>
  <c r="AN16" i="2"/>
  <c r="AN8" i="2" s="1"/>
  <c r="AN18" i="2" s="1"/>
  <c r="AO16" i="2"/>
  <c r="AP16" i="2"/>
  <c r="AQ16" i="2"/>
  <c r="AR16" i="2"/>
  <c r="AS16" i="2" s="1"/>
  <c r="AT16" i="2"/>
  <c r="AT8" i="2" s="1"/>
  <c r="AT18" i="2" s="1"/>
  <c r="AU16" i="2"/>
  <c r="AV16" i="2"/>
  <c r="AW16" i="2"/>
  <c r="AX16" i="2"/>
  <c r="AY16" i="2" s="1"/>
  <c r="AZ16" i="2"/>
  <c r="AZ8" i="2" s="1"/>
  <c r="AZ18" i="2" s="1"/>
  <c r="BA16" i="2"/>
  <c r="BB16" i="2"/>
  <c r="BC16" i="2"/>
  <c r="BD16" i="2"/>
  <c r="BE16" i="2" s="1"/>
  <c r="BF16" i="2"/>
  <c r="BF8" i="2" s="1"/>
  <c r="BF18" i="2" s="1"/>
  <c r="BG16" i="2"/>
  <c r="BH16" i="2"/>
  <c r="BI16" i="2"/>
  <c r="BJ16" i="2"/>
  <c r="BK16" i="2" s="1"/>
  <c r="BL16" i="2"/>
  <c r="BL8" i="2" s="1"/>
  <c r="BL18" i="2" s="1"/>
  <c r="BM16" i="2"/>
  <c r="BN16" i="2"/>
  <c r="BO16" i="2"/>
  <c r="BP16" i="2"/>
  <c r="BQ16" i="2" s="1"/>
  <c r="BR16" i="2"/>
  <c r="BR8" i="2" s="1"/>
  <c r="BR18" i="2" s="1"/>
  <c r="BS16" i="2"/>
  <c r="BT16" i="2"/>
  <c r="C17" i="2"/>
  <c r="C16" i="2" s="1"/>
  <c r="F17" i="2"/>
  <c r="G17" i="2"/>
  <c r="H17" i="2"/>
  <c r="I17" i="2"/>
  <c r="K17" i="2"/>
  <c r="K16" i="2" s="1"/>
  <c r="L16" i="2" s="1"/>
  <c r="L17" i="2"/>
  <c r="O17" i="2"/>
  <c r="R17" i="2"/>
  <c r="U17" i="2"/>
  <c r="X17" i="2"/>
  <c r="AA17" i="2"/>
  <c r="AD17" i="2"/>
  <c r="AG17" i="2"/>
  <c r="AJ17" i="2"/>
  <c r="AM17" i="2"/>
  <c r="AP17" i="2"/>
  <c r="AS17" i="2"/>
  <c r="AV17" i="2"/>
  <c r="AY17" i="2"/>
  <c r="BB17" i="2"/>
  <c r="BE17" i="2"/>
  <c r="BH17" i="2"/>
  <c r="BK17" i="2"/>
  <c r="BN17" i="2"/>
  <c r="BQ17" i="2"/>
  <c r="BT17" i="2"/>
  <c r="M18" i="2"/>
  <c r="Y18" i="2"/>
  <c r="E92" i="1"/>
  <c r="F92" i="1"/>
  <c r="G92" i="1"/>
  <c r="G16" i="2" l="1"/>
  <c r="I16" i="2" s="1"/>
  <c r="I8" i="2" s="1"/>
  <c r="I18" i="2" s="1"/>
  <c r="B17" i="2"/>
  <c r="B16" i="2" s="1"/>
  <c r="BS8" i="2"/>
  <c r="BS18" i="2" s="1"/>
  <c r="BT9" i="2"/>
  <c r="BT8" i="2" s="1"/>
  <c r="BT18" i="2" s="1"/>
  <c r="BQ8" i="2"/>
  <c r="BQ18" i="2" s="1"/>
  <c r="BG8" i="2"/>
  <c r="BG18" i="2" s="1"/>
  <c r="BH9" i="2"/>
  <c r="BH8" i="2" s="1"/>
  <c r="BH18" i="2" s="1"/>
  <c r="BE8" i="2"/>
  <c r="BE18" i="2" s="1"/>
  <c r="AU8" i="2"/>
  <c r="AU18" i="2" s="1"/>
  <c r="AV9" i="2"/>
  <c r="AV8" i="2" s="1"/>
  <c r="AV18" i="2" s="1"/>
  <c r="AS8" i="2"/>
  <c r="AS18" i="2" s="1"/>
  <c r="AI8" i="2"/>
  <c r="AI18" i="2" s="1"/>
  <c r="AJ9" i="2"/>
  <c r="AJ8" i="2" s="1"/>
  <c r="AJ18" i="2" s="1"/>
  <c r="AG8" i="2"/>
  <c r="AG18" i="2" s="1"/>
  <c r="W8" i="2"/>
  <c r="W18" i="2" s="1"/>
  <c r="X9" i="2"/>
  <c r="X8" i="2" s="1"/>
  <c r="X18" i="2" s="1"/>
  <c r="U8" i="2"/>
  <c r="U18" i="2" s="1"/>
  <c r="K8" i="2"/>
  <c r="L9" i="2"/>
  <c r="L8" i="2" s="1"/>
  <c r="L18" i="2" s="1"/>
  <c r="G8" i="2"/>
  <c r="G18" i="2" s="1"/>
  <c r="BP8" i="2"/>
  <c r="BP18" i="2" s="1"/>
  <c r="BD8" i="2"/>
  <c r="BD18" i="2" s="1"/>
  <c r="AR8" i="2"/>
  <c r="AR18" i="2" s="1"/>
  <c r="AF8" i="2"/>
  <c r="AF18" i="2" s="1"/>
  <c r="T8" i="2"/>
  <c r="T18" i="2" s="1"/>
  <c r="B3" i="2"/>
  <c r="K18" i="2"/>
  <c r="B9" i="2"/>
  <c r="B8" i="2" s="1"/>
  <c r="BM8" i="2"/>
  <c r="BM18" i="2" s="1"/>
  <c r="BN9" i="2"/>
  <c r="BN8" i="2" s="1"/>
  <c r="BN18" i="2" s="1"/>
  <c r="BK8" i="2"/>
  <c r="BK18" i="2" s="1"/>
  <c r="BA8" i="2"/>
  <c r="BA18" i="2" s="1"/>
  <c r="BB9" i="2"/>
  <c r="BB8" i="2" s="1"/>
  <c r="BB18" i="2" s="1"/>
  <c r="AY8" i="2"/>
  <c r="AY18" i="2" s="1"/>
  <c r="AO8" i="2"/>
  <c r="AO18" i="2" s="1"/>
  <c r="AP9" i="2"/>
  <c r="AP8" i="2" s="1"/>
  <c r="AP18" i="2" s="1"/>
  <c r="AM8" i="2"/>
  <c r="AM18" i="2" s="1"/>
  <c r="AC8" i="2"/>
  <c r="AC18" i="2" s="1"/>
  <c r="AD9" i="2"/>
  <c r="AD8" i="2" s="1"/>
  <c r="AD18" i="2" s="1"/>
  <c r="AA8" i="2"/>
  <c r="AA18" i="2" s="1"/>
  <c r="Q8" i="2"/>
  <c r="Q18" i="2" s="1"/>
  <c r="R9" i="2"/>
  <c r="R8" i="2" s="1"/>
  <c r="R18" i="2" s="1"/>
  <c r="O8" i="2"/>
  <c r="O18" i="2" s="1"/>
  <c r="E8" i="2"/>
  <c r="F9" i="2"/>
  <c r="BJ8" i="2"/>
  <c r="BJ18" i="2" s="1"/>
  <c r="AX8" i="2"/>
  <c r="AX18" i="2" s="1"/>
  <c r="AL8" i="2"/>
  <c r="AL18" i="2" s="1"/>
  <c r="Z8" i="2"/>
  <c r="Z18" i="2" s="1"/>
  <c r="N8" i="2"/>
  <c r="N18" i="2" s="1"/>
  <c r="C6" i="2"/>
  <c r="L6" i="2"/>
  <c r="C7" i="2"/>
  <c r="C3" i="2" s="1"/>
  <c r="C18" i="2" s="1"/>
  <c r="F8" i="2" l="1"/>
  <c r="F18" i="2" s="1"/>
  <c r="E18" i="2"/>
  <c r="B18" i="2"/>
</calcChain>
</file>

<file path=xl/sharedStrings.xml><?xml version="1.0" encoding="utf-8"?>
<sst xmlns="http://schemas.openxmlformats.org/spreadsheetml/2006/main" count="469" uniqueCount="117">
  <si>
    <t>الأصول-التي لها اعتمادات مالية</t>
  </si>
  <si>
    <t>31</t>
  </si>
  <si>
    <t>198</t>
  </si>
  <si>
    <t>Other Federal Revenues &amp; Expenditures</t>
  </si>
  <si>
    <t>مصاريف أخرى</t>
  </si>
  <si>
    <t>28</t>
  </si>
  <si>
    <t>المنافع الاجتماعية</t>
  </si>
  <si>
    <t>27</t>
  </si>
  <si>
    <t>المنح</t>
  </si>
  <si>
    <t>26</t>
  </si>
  <si>
    <t>135</t>
  </si>
  <si>
    <t>Ministry of State (135) - Zaki Anwar Nusseibeh</t>
  </si>
  <si>
    <t>مستلزمات سلعية وخدمية</t>
  </si>
  <si>
    <t>22</t>
  </si>
  <si>
    <t>تعويضات الموظفين</t>
  </si>
  <si>
    <t>21</t>
  </si>
  <si>
    <t>133</t>
  </si>
  <si>
    <t>Ministry of State Office (133) - Sultan Al Jaber</t>
  </si>
  <si>
    <t>132</t>
  </si>
  <si>
    <t>Ministry of State (132) - Maitha Al Shamsi</t>
  </si>
  <si>
    <t>129</t>
  </si>
  <si>
    <t>Ministry of State for National Council Affairs</t>
  </si>
  <si>
    <t>ايرادات اتحادية أخرى</t>
  </si>
  <si>
    <t>14</t>
  </si>
  <si>
    <t>128</t>
  </si>
  <si>
    <t>Ministry of Culture and Knowledge Development</t>
  </si>
  <si>
    <t>الاعانات</t>
  </si>
  <si>
    <t>25</t>
  </si>
  <si>
    <t>126</t>
  </si>
  <si>
    <t>Ministry of Community Development</t>
  </si>
  <si>
    <t>124</t>
  </si>
  <si>
    <t>Ministry of Higher Education and Scientific Research</t>
  </si>
  <si>
    <t>123</t>
  </si>
  <si>
    <t>Ministry of International Cooperation and Development</t>
  </si>
  <si>
    <t>122</t>
  </si>
  <si>
    <t>Ministry of Climate Change &amp; Environment</t>
  </si>
  <si>
    <t>121</t>
  </si>
  <si>
    <t>Ministry of Justice</t>
  </si>
  <si>
    <t>119</t>
  </si>
  <si>
    <t>Ministry of Infrastructure Development</t>
  </si>
  <si>
    <t>118</t>
  </si>
  <si>
    <t>Ministry of Human Resources &amp; Emiratization</t>
  </si>
  <si>
    <t>114</t>
  </si>
  <si>
    <t>Ministry of Energy and Industry</t>
  </si>
  <si>
    <t>113</t>
  </si>
  <si>
    <t>Ministry of Economy</t>
  </si>
  <si>
    <t>112</t>
  </si>
  <si>
    <t>Ministry of Finance</t>
  </si>
  <si>
    <t>المساهمات</t>
  </si>
  <si>
    <t>13</t>
  </si>
  <si>
    <t>مساهمات إجتماعية</t>
  </si>
  <si>
    <t>12</t>
  </si>
  <si>
    <t>الضرائب</t>
  </si>
  <si>
    <t>11</t>
  </si>
  <si>
    <t>110</t>
  </si>
  <si>
    <t>Ministry of Health &amp; Prevention</t>
  </si>
  <si>
    <t>109</t>
  </si>
  <si>
    <t>Ministry of Education</t>
  </si>
  <si>
    <t>108</t>
  </si>
  <si>
    <t>Security Agency</t>
  </si>
  <si>
    <t>107</t>
  </si>
  <si>
    <t>Ministry of Defense</t>
  </si>
  <si>
    <t>106</t>
  </si>
  <si>
    <t>Ministry of Interior</t>
  </si>
  <si>
    <t>105</t>
  </si>
  <si>
    <t>Ministry of Foreign Affairs &amp; International Cooperation</t>
  </si>
  <si>
    <t>Ministry of Presidential Affairs</t>
  </si>
  <si>
    <t>الفعلي</t>
  </si>
  <si>
    <t>الميزانية المعدلة</t>
  </si>
  <si>
    <t>الميزانية المعتمدة</t>
  </si>
  <si>
    <t>البيان</t>
  </si>
  <si>
    <t>رقم المجموعة</t>
  </si>
  <si>
    <t>رقم الجهة</t>
  </si>
  <si>
    <t>اسم الجهة</t>
  </si>
  <si>
    <t>صافي فائض/ (عجز) السنة المالية الحالية</t>
  </si>
  <si>
    <t>المجموعة "31" - الأصول غير المالية</t>
  </si>
  <si>
    <t>النفقات على الأصول</t>
  </si>
  <si>
    <t>المجموعة "28" - مصاريف أخرى</t>
  </si>
  <si>
    <t>المجموعة "27" - المنافع الاجتماعية</t>
  </si>
  <si>
    <t>المجموعة "26" - المنح</t>
  </si>
  <si>
    <t>المجموعة "25" - الاعانات</t>
  </si>
  <si>
    <t>المجموعة "22" - مستلزمات سلعية وخدمية</t>
  </si>
  <si>
    <t>المجموعة "21" - تعويضات الموظفين</t>
  </si>
  <si>
    <t>المصروفات</t>
  </si>
  <si>
    <t>إجمالي المصروفات</t>
  </si>
  <si>
    <t>المجموعة "14" - ايرادات اتحادية أخرى</t>
  </si>
  <si>
    <t>المجموعة "13" - المساهمات</t>
  </si>
  <si>
    <t>المجموعة "12" - مساهمات إجتماعية</t>
  </si>
  <si>
    <t>المجموعة "11" - الضرائب</t>
  </si>
  <si>
    <t>الإيرادات</t>
  </si>
  <si>
    <t>الفرق</t>
  </si>
  <si>
    <t>فعلي</t>
  </si>
  <si>
    <t>ميزانية</t>
  </si>
  <si>
    <t>مكتب وزير الدولة - معالي الدكتور سلطان الجابر</t>
  </si>
  <si>
    <t>الهيئة الاتحادية للمواصلات البرية والبحرية</t>
  </si>
  <si>
    <t>هيئة الإمارات للهوية</t>
  </si>
  <si>
    <t>الهيئة الوطنية للمؤهلات</t>
  </si>
  <si>
    <t xml:space="preserve">هيئة الأوراق المالية و السلع </t>
  </si>
  <si>
    <t>الهيئة الإتحادية للموارد البشرية الحكومية</t>
  </si>
  <si>
    <t>معهد التدريب و الدراسات القضائية</t>
  </si>
  <si>
    <t>هيئة التأمين</t>
  </si>
  <si>
    <t>المجلس الوطني للسياحة و الآثار</t>
  </si>
  <si>
    <t>هيئة تنمية و توظيف الموارد البشرية الوطنية</t>
  </si>
  <si>
    <t>المركز الوطني للإحصاء</t>
  </si>
  <si>
    <t>برنامج الشيخ زايد للإسكان</t>
  </si>
  <si>
    <t>الهيئة الاتحادية للجمارك</t>
  </si>
  <si>
    <t>هيئة الإمارات للمواصفات و المقاييس</t>
  </si>
  <si>
    <t>المجلس الوطني للإعلام</t>
  </si>
  <si>
    <t>صندوق الزكاة</t>
  </si>
  <si>
    <t>صندوق الزواج</t>
  </si>
  <si>
    <t>الهيئة العامة للشؤون الإسلامية و الأوقاف</t>
  </si>
  <si>
    <t>الهيئة العامة للشباب و الرياضة</t>
  </si>
  <si>
    <t>جامعة زايد</t>
  </si>
  <si>
    <t>كليات التقنية العليا</t>
  </si>
  <si>
    <t>جامعة الإمارات العربية المتحدة</t>
  </si>
  <si>
    <t>المجلس الوطني الإتحادي</t>
  </si>
  <si>
    <t>اجمالي الجهات المستقلة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</si>
</sst>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abic Transparent"/>
    </font>
    <font>
      <b/>
      <sz val="11"/>
      <color theme="1"/>
      <name val="Arabic Transparent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AE6FF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43" fontId="2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43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43" fontId="5" fillId="0" borderId="0" xfId="0" applyNumberFormat="1" applyFont="1"/>
    <xf numFmtId="43" fontId="5" fillId="0" borderId="0" xfId="1" applyFont="1"/>
    <xf numFmtId="40" fontId="5" fillId="0" borderId="0" xfId="0" applyNumberFormat="1" applyFont="1"/>
    <xf numFmtId="0" fontId="6" fillId="0" borderId="0" xfId="0" applyFont="1"/>
    <xf numFmtId="43" fontId="6" fillId="0" borderId="2" xfId="1" applyFont="1" applyBorder="1" applyAlignment="1"/>
    <xf numFmtId="43" fontId="6" fillId="0" borderId="2" xfId="1" applyFont="1" applyFill="1" applyBorder="1" applyAlignment="1"/>
    <xf numFmtId="0" fontId="6" fillId="0" borderId="2" xfId="0" applyFont="1" applyBorder="1"/>
    <xf numFmtId="0" fontId="5" fillId="0" borderId="0" xfId="0" applyFont="1" applyAlignment="1">
      <alignment vertical="center"/>
    </xf>
    <xf numFmtId="40" fontId="5" fillId="0" borderId="1" xfId="0" applyNumberFormat="1" applyFont="1" applyBorder="1" applyAlignment="1">
      <alignment vertical="center"/>
    </xf>
    <xf numFmtId="40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 indent="3"/>
    </xf>
    <xf numFmtId="0" fontId="6" fillId="0" borderId="0" xfId="0" applyFont="1" applyAlignment="1">
      <alignment vertical="center"/>
    </xf>
    <xf numFmtId="4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indent="3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E4BA-4AF9-49D8-9EB2-3CD23B00CDFA}">
  <dimension ref="A1:G92"/>
  <sheetViews>
    <sheetView showGridLines="0" rightToLeft="1" workbookViewId="0"/>
  </sheetViews>
  <sheetFormatPr defaultRowHeight="15" x14ac:dyDescent="0.25"/>
  <cols>
    <col min="1" max="1" width="48" bestFit="1" customWidth="1"/>
    <col min="2" max="2" width="9.140625" style="2"/>
    <col min="3" max="3" width="7.85546875" bestFit="1" customWidth="1"/>
    <col min="4" max="4" width="28.42578125" bestFit="1" customWidth="1"/>
    <col min="5" max="7" width="17.85546875" style="1" bestFit="1" customWidth="1"/>
  </cols>
  <sheetData>
    <row r="1" spans="1:7" ht="13.5" customHeight="1" x14ac:dyDescent="0.25">
      <c r="A1" s="9" t="s">
        <v>73</v>
      </c>
      <c r="B1" s="9" t="s">
        <v>72</v>
      </c>
      <c r="C1" s="9" t="s">
        <v>71</v>
      </c>
      <c r="D1" s="9" t="s">
        <v>70</v>
      </c>
      <c r="E1" s="8" t="s">
        <v>69</v>
      </c>
      <c r="F1" s="8" t="s">
        <v>68</v>
      </c>
      <c r="G1" s="8" t="s">
        <v>67</v>
      </c>
    </row>
    <row r="2" spans="1:7" ht="17.45" customHeight="1" x14ac:dyDescent="0.25">
      <c r="A2" s="6" t="s">
        <v>66</v>
      </c>
      <c r="B2" s="5">
        <v>104</v>
      </c>
      <c r="C2" s="5" t="s">
        <v>1</v>
      </c>
      <c r="D2" s="4" t="s">
        <v>0</v>
      </c>
      <c r="E2" s="3">
        <v>10000</v>
      </c>
      <c r="F2" s="3">
        <v>10000</v>
      </c>
      <c r="G2" s="3"/>
    </row>
    <row r="3" spans="1:7" ht="17.45" customHeight="1" x14ac:dyDescent="0.25">
      <c r="A3" s="6" t="s">
        <v>65</v>
      </c>
      <c r="B3" s="5" t="s">
        <v>64</v>
      </c>
      <c r="C3" s="5" t="s">
        <v>23</v>
      </c>
      <c r="D3" s="7" t="s">
        <v>22</v>
      </c>
      <c r="E3" s="3">
        <v>-880675000</v>
      </c>
      <c r="F3" s="3">
        <v>-880675000</v>
      </c>
      <c r="G3" s="3">
        <v>-1011672524.16</v>
      </c>
    </row>
    <row r="4" spans="1:7" ht="17.45" customHeight="1" x14ac:dyDescent="0.25">
      <c r="A4" s="6" t="s">
        <v>65</v>
      </c>
      <c r="B4" s="5" t="s">
        <v>64</v>
      </c>
      <c r="C4" s="5" t="s">
        <v>15</v>
      </c>
      <c r="D4" s="4" t="s">
        <v>14</v>
      </c>
      <c r="E4" s="3">
        <v>1075657000</v>
      </c>
      <c r="F4" s="3">
        <v>1114007000</v>
      </c>
      <c r="G4" s="3">
        <v>1237678479.8299999</v>
      </c>
    </row>
    <row r="5" spans="1:7" ht="17.45" customHeight="1" x14ac:dyDescent="0.25">
      <c r="A5" s="6" t="s">
        <v>65</v>
      </c>
      <c r="B5" s="5" t="s">
        <v>64</v>
      </c>
      <c r="C5" s="5" t="s">
        <v>13</v>
      </c>
      <c r="D5" s="4" t="s">
        <v>12</v>
      </c>
      <c r="E5" s="3">
        <v>505739000</v>
      </c>
      <c r="F5" s="3">
        <v>694314000</v>
      </c>
      <c r="G5" s="3">
        <v>945295689</v>
      </c>
    </row>
    <row r="6" spans="1:7" ht="17.45" customHeight="1" x14ac:dyDescent="0.25">
      <c r="A6" s="6" t="s">
        <v>65</v>
      </c>
      <c r="B6" s="5" t="s">
        <v>64</v>
      </c>
      <c r="C6" s="5" t="s">
        <v>5</v>
      </c>
      <c r="D6" s="4" t="s">
        <v>4</v>
      </c>
      <c r="E6" s="3">
        <v>0</v>
      </c>
      <c r="F6" s="3">
        <v>0</v>
      </c>
      <c r="G6" s="3">
        <v>-33583</v>
      </c>
    </row>
    <row r="7" spans="1:7" ht="17.45" customHeight="1" x14ac:dyDescent="0.25">
      <c r="A7" s="6" t="s">
        <v>65</v>
      </c>
      <c r="B7" s="5" t="s">
        <v>64</v>
      </c>
      <c r="C7" s="5" t="s">
        <v>1</v>
      </c>
      <c r="D7" s="4" t="s">
        <v>0</v>
      </c>
      <c r="E7" s="3">
        <v>88232000</v>
      </c>
      <c r="F7" s="3">
        <v>195725000</v>
      </c>
      <c r="G7" s="3">
        <v>237802495.13</v>
      </c>
    </row>
    <row r="8" spans="1:7" ht="17.45" customHeight="1" x14ac:dyDescent="0.25">
      <c r="A8" s="6" t="s">
        <v>63</v>
      </c>
      <c r="B8" s="5" t="s">
        <v>62</v>
      </c>
      <c r="C8" s="5" t="s">
        <v>23</v>
      </c>
      <c r="D8" s="7" t="s">
        <v>22</v>
      </c>
      <c r="E8" s="3">
        <v>-4496994000</v>
      </c>
      <c r="F8" s="3">
        <v>-4704994000</v>
      </c>
      <c r="G8" s="3">
        <v>-5250301169.8800001</v>
      </c>
    </row>
    <row r="9" spans="1:7" ht="17.45" customHeight="1" x14ac:dyDescent="0.25">
      <c r="A9" s="6" t="s">
        <v>63</v>
      </c>
      <c r="B9" s="5" t="s">
        <v>62</v>
      </c>
      <c r="C9" s="5" t="s">
        <v>15</v>
      </c>
      <c r="D9" s="4" t="s">
        <v>14</v>
      </c>
      <c r="E9" s="3">
        <v>6651130000</v>
      </c>
      <c r="F9" s="3">
        <v>6626130000</v>
      </c>
      <c r="G9" s="3">
        <v>6604836950.5299997</v>
      </c>
    </row>
    <row r="10" spans="1:7" ht="17.45" customHeight="1" x14ac:dyDescent="0.25">
      <c r="A10" s="6" t="s">
        <v>63</v>
      </c>
      <c r="B10" s="5" t="s">
        <v>62</v>
      </c>
      <c r="C10" s="5" t="s">
        <v>13</v>
      </c>
      <c r="D10" s="4" t="s">
        <v>12</v>
      </c>
      <c r="E10" s="3">
        <v>451240000</v>
      </c>
      <c r="F10" s="3">
        <v>638280000</v>
      </c>
      <c r="G10" s="3">
        <v>615067407.66999996</v>
      </c>
    </row>
    <row r="11" spans="1:7" ht="17.45" customHeight="1" x14ac:dyDescent="0.25">
      <c r="A11" s="6" t="s">
        <v>63</v>
      </c>
      <c r="B11" s="5" t="s">
        <v>62</v>
      </c>
      <c r="C11" s="5" t="s">
        <v>1</v>
      </c>
      <c r="D11" s="4" t="s">
        <v>0</v>
      </c>
      <c r="E11" s="3">
        <v>275260000</v>
      </c>
      <c r="F11" s="3">
        <v>361103000</v>
      </c>
      <c r="G11" s="3">
        <v>346542922.10000002</v>
      </c>
    </row>
    <row r="12" spans="1:7" ht="17.45" customHeight="1" x14ac:dyDescent="0.25">
      <c r="A12" s="6" t="s">
        <v>61</v>
      </c>
      <c r="B12" s="5" t="s">
        <v>60</v>
      </c>
      <c r="C12" s="5" t="s">
        <v>23</v>
      </c>
      <c r="D12" s="7" t="s">
        <v>22</v>
      </c>
      <c r="E12" s="3">
        <v>-259162000</v>
      </c>
      <c r="F12" s="3">
        <v>-259162000</v>
      </c>
      <c r="G12" s="3">
        <v>-238917387.56</v>
      </c>
    </row>
    <row r="13" spans="1:7" ht="17.45" customHeight="1" x14ac:dyDescent="0.25">
      <c r="A13" s="6" t="s">
        <v>61</v>
      </c>
      <c r="B13" s="5" t="s">
        <v>60</v>
      </c>
      <c r="C13" s="5" t="s">
        <v>13</v>
      </c>
      <c r="D13" s="4" t="s">
        <v>12</v>
      </c>
      <c r="E13" s="3">
        <v>6142840000</v>
      </c>
      <c r="F13" s="3">
        <v>6142840000</v>
      </c>
      <c r="G13" s="3">
        <v>6142840000</v>
      </c>
    </row>
    <row r="14" spans="1:7" ht="17.45" customHeight="1" x14ac:dyDescent="0.25">
      <c r="A14" s="6" t="s">
        <v>59</v>
      </c>
      <c r="B14" s="5" t="s">
        <v>58</v>
      </c>
      <c r="C14" s="5" t="s">
        <v>13</v>
      </c>
      <c r="D14" s="4" t="s">
        <v>12</v>
      </c>
      <c r="E14" s="3">
        <v>1329816000</v>
      </c>
      <c r="F14" s="3">
        <v>1329816000</v>
      </c>
      <c r="G14" s="3">
        <v>1329816000</v>
      </c>
    </row>
    <row r="15" spans="1:7" ht="17.45" customHeight="1" x14ac:dyDescent="0.25">
      <c r="A15" s="6" t="s">
        <v>57</v>
      </c>
      <c r="B15" s="5" t="s">
        <v>56</v>
      </c>
      <c r="C15" s="5" t="s">
        <v>23</v>
      </c>
      <c r="D15" s="7" t="s">
        <v>22</v>
      </c>
      <c r="E15" s="3">
        <v>-50730000</v>
      </c>
      <c r="F15" s="3">
        <v>-50730000</v>
      </c>
      <c r="G15" s="3">
        <v>-180734700.09</v>
      </c>
    </row>
    <row r="16" spans="1:7" ht="17.45" customHeight="1" x14ac:dyDescent="0.25">
      <c r="A16" s="6" t="s">
        <v>57</v>
      </c>
      <c r="B16" s="5" t="s">
        <v>56</v>
      </c>
      <c r="C16" s="5" t="s">
        <v>15</v>
      </c>
      <c r="D16" s="4" t="s">
        <v>14</v>
      </c>
      <c r="E16" s="3">
        <v>4870923000</v>
      </c>
      <c r="F16" s="3">
        <v>4920854545.8400002</v>
      </c>
      <c r="G16" s="3">
        <v>4920178545.8400002</v>
      </c>
    </row>
    <row r="17" spans="1:7" ht="17.45" customHeight="1" x14ac:dyDescent="0.25">
      <c r="A17" s="6" t="s">
        <v>57</v>
      </c>
      <c r="B17" s="5" t="s">
        <v>56</v>
      </c>
      <c r="C17" s="5" t="s">
        <v>13</v>
      </c>
      <c r="D17" s="4" t="s">
        <v>12</v>
      </c>
      <c r="E17" s="3">
        <v>828458000</v>
      </c>
      <c r="F17" s="3">
        <v>868458000</v>
      </c>
      <c r="G17" s="3">
        <v>867335126.40999997</v>
      </c>
    </row>
    <row r="18" spans="1:7" ht="17.45" customHeight="1" x14ac:dyDescent="0.25">
      <c r="A18" s="6" t="s">
        <v>57</v>
      </c>
      <c r="B18" s="5" t="s">
        <v>56</v>
      </c>
      <c r="C18" s="5" t="s">
        <v>27</v>
      </c>
      <c r="D18" s="4" t="s">
        <v>26</v>
      </c>
      <c r="E18" s="3">
        <v>1000000</v>
      </c>
      <c r="F18" s="3">
        <v>1000000</v>
      </c>
      <c r="G18" s="3">
        <v>0</v>
      </c>
    </row>
    <row r="19" spans="1:7" ht="17.45" customHeight="1" x14ac:dyDescent="0.25">
      <c r="A19" s="6" t="s">
        <v>57</v>
      </c>
      <c r="B19" s="5" t="s">
        <v>56</v>
      </c>
      <c r="C19" s="5" t="s">
        <v>1</v>
      </c>
      <c r="D19" s="4" t="s">
        <v>0</v>
      </c>
      <c r="E19" s="3">
        <v>239358000</v>
      </c>
      <c r="F19" s="3">
        <v>239358000</v>
      </c>
      <c r="G19" s="3">
        <v>220899209.81</v>
      </c>
    </row>
    <row r="20" spans="1:7" ht="17.45" customHeight="1" x14ac:dyDescent="0.25">
      <c r="A20" s="6" t="s">
        <v>55</v>
      </c>
      <c r="B20" s="5" t="s">
        <v>54</v>
      </c>
      <c r="C20" s="5" t="s">
        <v>23</v>
      </c>
      <c r="D20" s="7" t="s">
        <v>22</v>
      </c>
      <c r="E20" s="3">
        <v>-823040000</v>
      </c>
      <c r="F20" s="3">
        <v>-823040000</v>
      </c>
      <c r="G20" s="3">
        <v>-718789876.76999998</v>
      </c>
    </row>
    <row r="21" spans="1:7" ht="17.45" customHeight="1" x14ac:dyDescent="0.25">
      <c r="A21" s="6" t="s">
        <v>55</v>
      </c>
      <c r="B21" s="5" t="s">
        <v>54</v>
      </c>
      <c r="C21" s="5" t="s">
        <v>15</v>
      </c>
      <c r="D21" s="4" t="s">
        <v>14</v>
      </c>
      <c r="E21" s="3">
        <v>2151679000</v>
      </c>
      <c r="F21" s="3">
        <v>2102633563.05</v>
      </c>
      <c r="G21" s="3">
        <v>2086541667.8699999</v>
      </c>
    </row>
    <row r="22" spans="1:7" x14ac:dyDescent="0.25">
      <c r="A22" s="6" t="s">
        <v>55</v>
      </c>
      <c r="B22" s="5" t="s">
        <v>54</v>
      </c>
      <c r="C22" s="5" t="s">
        <v>13</v>
      </c>
      <c r="D22" s="4" t="s">
        <v>12</v>
      </c>
      <c r="E22" s="3">
        <v>1004461000</v>
      </c>
      <c r="F22" s="3">
        <v>1161991783.8800001</v>
      </c>
      <c r="G22" s="3">
        <v>1123012167.1099999</v>
      </c>
    </row>
    <row r="23" spans="1:7" x14ac:dyDescent="0.25">
      <c r="A23" s="6" t="s">
        <v>55</v>
      </c>
      <c r="B23" s="5" t="s">
        <v>54</v>
      </c>
      <c r="C23" s="5" t="s">
        <v>1</v>
      </c>
      <c r="D23" s="4" t="s">
        <v>0</v>
      </c>
      <c r="E23" s="3">
        <v>257650000</v>
      </c>
      <c r="F23" s="3">
        <v>266891153.06999999</v>
      </c>
      <c r="G23" s="3">
        <v>265818735.86000001</v>
      </c>
    </row>
    <row r="24" spans="1:7" x14ac:dyDescent="0.25">
      <c r="A24" s="6" t="s">
        <v>47</v>
      </c>
      <c r="B24" s="5" t="s">
        <v>46</v>
      </c>
      <c r="C24" s="5" t="s">
        <v>53</v>
      </c>
      <c r="D24" s="7" t="s">
        <v>52</v>
      </c>
      <c r="E24" s="3">
        <v>-10000000</v>
      </c>
      <c r="F24" s="3">
        <v>-10000000</v>
      </c>
      <c r="G24" s="3">
        <v>-3974016</v>
      </c>
    </row>
    <row r="25" spans="1:7" x14ac:dyDescent="0.25">
      <c r="A25" s="6" t="s">
        <v>47</v>
      </c>
      <c r="B25" s="5" t="s">
        <v>46</v>
      </c>
      <c r="C25" s="5" t="s">
        <v>51</v>
      </c>
      <c r="D25" s="7" t="s">
        <v>50</v>
      </c>
      <c r="E25" s="3">
        <v>-1244260000</v>
      </c>
      <c r="F25" s="3">
        <v>-1244260000</v>
      </c>
      <c r="G25" s="3">
        <v>-1642883608.8699999</v>
      </c>
    </row>
    <row r="26" spans="1:7" x14ac:dyDescent="0.25">
      <c r="A26" s="6" t="s">
        <v>47</v>
      </c>
      <c r="B26" s="5" t="s">
        <v>46</v>
      </c>
      <c r="C26" s="5" t="s">
        <v>49</v>
      </c>
      <c r="D26" s="7" t="s">
        <v>48</v>
      </c>
      <c r="E26" s="3">
        <v>-19341600000</v>
      </c>
      <c r="F26" s="3">
        <v>-19341600000</v>
      </c>
      <c r="G26" s="3">
        <v>-16850489775.57</v>
      </c>
    </row>
    <row r="27" spans="1:7" x14ac:dyDescent="0.25">
      <c r="A27" s="6" t="s">
        <v>47</v>
      </c>
      <c r="B27" s="5" t="s">
        <v>46</v>
      </c>
      <c r="C27" s="5" t="s">
        <v>23</v>
      </c>
      <c r="D27" s="7" t="s">
        <v>22</v>
      </c>
      <c r="E27" s="3">
        <v>-14751167000</v>
      </c>
      <c r="F27" s="3">
        <v>-14751167000</v>
      </c>
      <c r="G27" s="3">
        <v>-14216563756.91</v>
      </c>
    </row>
    <row r="28" spans="1:7" x14ac:dyDescent="0.25">
      <c r="A28" s="6" t="s">
        <v>47</v>
      </c>
      <c r="B28" s="5" t="s">
        <v>46</v>
      </c>
      <c r="C28" s="5" t="s">
        <v>15</v>
      </c>
      <c r="D28" s="4" t="s">
        <v>14</v>
      </c>
      <c r="E28" s="3">
        <v>138345000</v>
      </c>
      <c r="F28" s="3">
        <v>138345000</v>
      </c>
      <c r="G28" s="3">
        <v>110045933.56</v>
      </c>
    </row>
    <row r="29" spans="1:7" x14ac:dyDescent="0.25">
      <c r="A29" s="6" t="s">
        <v>47</v>
      </c>
      <c r="B29" s="5" t="s">
        <v>46</v>
      </c>
      <c r="C29" s="5" t="s">
        <v>13</v>
      </c>
      <c r="D29" s="4" t="s">
        <v>12</v>
      </c>
      <c r="E29" s="3">
        <v>95471000</v>
      </c>
      <c r="F29" s="3">
        <v>95471000</v>
      </c>
      <c r="G29" s="3">
        <v>72701706.769999996</v>
      </c>
    </row>
    <row r="30" spans="1:7" x14ac:dyDescent="0.25">
      <c r="A30" s="6" t="s">
        <v>47</v>
      </c>
      <c r="B30" s="5" t="s">
        <v>46</v>
      </c>
      <c r="C30" s="5" t="s">
        <v>1</v>
      </c>
      <c r="D30" s="4" t="s">
        <v>0</v>
      </c>
      <c r="E30" s="3">
        <v>7884000</v>
      </c>
      <c r="F30" s="3">
        <v>7884000</v>
      </c>
      <c r="G30" s="3">
        <v>6305324.7999999998</v>
      </c>
    </row>
    <row r="31" spans="1:7" x14ac:dyDescent="0.25">
      <c r="A31" s="6" t="s">
        <v>45</v>
      </c>
      <c r="B31" s="5" t="s">
        <v>44</v>
      </c>
      <c r="C31" s="5" t="s">
        <v>23</v>
      </c>
      <c r="D31" s="7" t="s">
        <v>22</v>
      </c>
      <c r="E31" s="3">
        <v>-312659000</v>
      </c>
      <c r="F31" s="3">
        <v>-312659000</v>
      </c>
      <c r="G31" s="3">
        <v>-442595190.74000001</v>
      </c>
    </row>
    <row r="32" spans="1:7" x14ac:dyDescent="0.25">
      <c r="A32" s="6" t="s">
        <v>45</v>
      </c>
      <c r="B32" s="5" t="s">
        <v>44</v>
      </c>
      <c r="C32" s="5" t="s">
        <v>15</v>
      </c>
      <c r="D32" s="4" t="s">
        <v>14</v>
      </c>
      <c r="E32" s="3">
        <v>136572000</v>
      </c>
      <c r="F32" s="3">
        <v>130245500</v>
      </c>
      <c r="G32" s="3">
        <v>117392212.18000001</v>
      </c>
    </row>
    <row r="33" spans="1:7" x14ac:dyDescent="0.25">
      <c r="A33" s="6" t="s">
        <v>45</v>
      </c>
      <c r="B33" s="5" t="s">
        <v>44</v>
      </c>
      <c r="C33" s="5" t="s">
        <v>13</v>
      </c>
      <c r="D33" s="4" t="s">
        <v>12</v>
      </c>
      <c r="E33" s="3">
        <v>88789000</v>
      </c>
      <c r="F33" s="3">
        <v>106872500</v>
      </c>
      <c r="G33" s="3">
        <v>92148506.730000004</v>
      </c>
    </row>
    <row r="34" spans="1:7" x14ac:dyDescent="0.25">
      <c r="A34" s="6" t="s">
        <v>45</v>
      </c>
      <c r="B34" s="5" t="s">
        <v>44</v>
      </c>
      <c r="C34" s="5" t="s">
        <v>1</v>
      </c>
      <c r="D34" s="4" t="s">
        <v>0</v>
      </c>
      <c r="E34" s="3">
        <v>3944000</v>
      </c>
      <c r="F34" s="3">
        <v>3944000</v>
      </c>
      <c r="G34" s="3">
        <v>3452756.94</v>
      </c>
    </row>
    <row r="35" spans="1:7" x14ac:dyDescent="0.25">
      <c r="A35" s="6" t="s">
        <v>43</v>
      </c>
      <c r="B35" s="5" t="s">
        <v>42</v>
      </c>
      <c r="C35" s="5" t="s">
        <v>23</v>
      </c>
      <c r="D35" s="7" t="s">
        <v>22</v>
      </c>
      <c r="E35" s="3">
        <v>-667000</v>
      </c>
      <c r="F35" s="3">
        <v>-667000</v>
      </c>
      <c r="G35" s="3">
        <v>-1901261.51</v>
      </c>
    </row>
    <row r="36" spans="1:7" x14ac:dyDescent="0.25">
      <c r="A36" s="6" t="s">
        <v>43</v>
      </c>
      <c r="B36" s="5" t="s">
        <v>42</v>
      </c>
      <c r="C36" s="5" t="s">
        <v>15</v>
      </c>
      <c r="D36" s="4" t="s">
        <v>14</v>
      </c>
      <c r="E36" s="3">
        <v>46990000</v>
      </c>
      <c r="F36" s="3">
        <v>49522420</v>
      </c>
      <c r="G36" s="3">
        <v>41157399.079999998</v>
      </c>
    </row>
    <row r="37" spans="1:7" x14ac:dyDescent="0.25">
      <c r="A37" s="6" t="s">
        <v>43</v>
      </c>
      <c r="B37" s="5" t="s">
        <v>42</v>
      </c>
      <c r="C37" s="5" t="s">
        <v>13</v>
      </c>
      <c r="D37" s="4" t="s">
        <v>12</v>
      </c>
      <c r="E37" s="3">
        <v>44052000</v>
      </c>
      <c r="F37" s="3">
        <v>51380580</v>
      </c>
      <c r="G37" s="3">
        <v>48710177.109999999</v>
      </c>
    </row>
    <row r="38" spans="1:7" x14ac:dyDescent="0.25">
      <c r="A38" s="6" t="s">
        <v>43</v>
      </c>
      <c r="B38" s="5" t="s">
        <v>42</v>
      </c>
      <c r="C38" s="5" t="s">
        <v>1</v>
      </c>
      <c r="D38" s="4" t="s">
        <v>0</v>
      </c>
      <c r="E38" s="3">
        <v>6608000</v>
      </c>
      <c r="F38" s="3">
        <v>6608000</v>
      </c>
      <c r="G38" s="3">
        <v>6493507.0099999998</v>
      </c>
    </row>
    <row r="39" spans="1:7" x14ac:dyDescent="0.25">
      <c r="A39" s="6" t="s">
        <v>41</v>
      </c>
      <c r="B39" s="5" t="s">
        <v>40</v>
      </c>
      <c r="C39" s="5" t="s">
        <v>23</v>
      </c>
      <c r="D39" s="7" t="s">
        <v>22</v>
      </c>
      <c r="E39" s="3">
        <v>-3825449000</v>
      </c>
      <c r="F39" s="3">
        <v>-3825449000</v>
      </c>
      <c r="G39" s="3">
        <v>-4484064659.3400002</v>
      </c>
    </row>
    <row r="40" spans="1:7" x14ac:dyDescent="0.25">
      <c r="A40" s="6" t="s">
        <v>41</v>
      </c>
      <c r="B40" s="5" t="s">
        <v>40</v>
      </c>
      <c r="C40" s="5" t="s">
        <v>15</v>
      </c>
      <c r="D40" s="4" t="s">
        <v>14</v>
      </c>
      <c r="E40" s="3">
        <v>395464000</v>
      </c>
      <c r="F40" s="3">
        <v>407773366</v>
      </c>
      <c r="G40" s="3">
        <v>371562721.62</v>
      </c>
    </row>
    <row r="41" spans="1:7" x14ac:dyDescent="0.25">
      <c r="A41" s="6" t="s">
        <v>41</v>
      </c>
      <c r="B41" s="5" t="s">
        <v>40</v>
      </c>
      <c r="C41" s="5" t="s">
        <v>13</v>
      </c>
      <c r="D41" s="4" t="s">
        <v>12</v>
      </c>
      <c r="E41" s="3">
        <v>139071000</v>
      </c>
      <c r="F41" s="3">
        <v>143137634</v>
      </c>
      <c r="G41" s="3">
        <v>132566943.56</v>
      </c>
    </row>
    <row r="42" spans="1:7" x14ac:dyDescent="0.25">
      <c r="A42" s="6" t="s">
        <v>41</v>
      </c>
      <c r="B42" s="5" t="s">
        <v>40</v>
      </c>
      <c r="C42" s="5" t="s">
        <v>1</v>
      </c>
      <c r="D42" s="4" t="s">
        <v>0</v>
      </c>
      <c r="E42" s="3">
        <v>18507000</v>
      </c>
      <c r="F42" s="3">
        <v>19507000</v>
      </c>
      <c r="G42" s="3">
        <v>13002551.710000001</v>
      </c>
    </row>
    <row r="43" spans="1:7" x14ac:dyDescent="0.25">
      <c r="A43" s="6" t="s">
        <v>39</v>
      </c>
      <c r="B43" s="5" t="s">
        <v>38</v>
      </c>
      <c r="C43" s="5" t="s">
        <v>23</v>
      </c>
      <c r="D43" s="7" t="s">
        <v>22</v>
      </c>
      <c r="E43" s="3">
        <v>-11355000</v>
      </c>
      <c r="F43" s="3">
        <v>-11355000</v>
      </c>
      <c r="G43" s="3">
        <v>-7233798.2599999998</v>
      </c>
    </row>
    <row r="44" spans="1:7" x14ac:dyDescent="0.25">
      <c r="A44" s="6" t="s">
        <v>39</v>
      </c>
      <c r="B44" s="5" t="s">
        <v>38</v>
      </c>
      <c r="C44" s="5" t="s">
        <v>15</v>
      </c>
      <c r="D44" s="4" t="s">
        <v>14</v>
      </c>
      <c r="E44" s="3">
        <v>137293000</v>
      </c>
      <c r="F44" s="3">
        <v>137293000</v>
      </c>
      <c r="G44" s="3">
        <v>129464515.76000001</v>
      </c>
    </row>
    <row r="45" spans="1:7" x14ac:dyDescent="0.25">
      <c r="A45" s="6" t="s">
        <v>39</v>
      </c>
      <c r="B45" s="5" t="s">
        <v>38</v>
      </c>
      <c r="C45" s="5" t="s">
        <v>13</v>
      </c>
      <c r="D45" s="4" t="s">
        <v>12</v>
      </c>
      <c r="E45" s="3">
        <v>31280000</v>
      </c>
      <c r="F45" s="3">
        <v>31280000</v>
      </c>
      <c r="G45" s="3">
        <v>28947376.859999999</v>
      </c>
    </row>
    <row r="46" spans="1:7" x14ac:dyDescent="0.25">
      <c r="A46" s="6" t="s">
        <v>39</v>
      </c>
      <c r="B46" s="5" t="s">
        <v>38</v>
      </c>
      <c r="C46" s="5" t="s">
        <v>1</v>
      </c>
      <c r="D46" s="4" t="s">
        <v>0</v>
      </c>
      <c r="E46" s="3">
        <v>383582000</v>
      </c>
      <c r="F46" s="3">
        <v>383582000</v>
      </c>
      <c r="G46" s="3">
        <v>376757108.99000001</v>
      </c>
    </row>
    <row r="47" spans="1:7" x14ac:dyDescent="0.25">
      <c r="A47" s="6" t="s">
        <v>37</v>
      </c>
      <c r="B47" s="5" t="s">
        <v>36</v>
      </c>
      <c r="C47" s="5" t="s">
        <v>23</v>
      </c>
      <c r="D47" s="7" t="s">
        <v>22</v>
      </c>
      <c r="E47" s="3">
        <v>-113325000</v>
      </c>
      <c r="F47" s="3">
        <v>-113325000</v>
      </c>
      <c r="G47" s="3">
        <v>-115503976.65000001</v>
      </c>
    </row>
    <row r="48" spans="1:7" x14ac:dyDescent="0.25">
      <c r="A48" s="6" t="s">
        <v>37</v>
      </c>
      <c r="B48" s="5" t="s">
        <v>36</v>
      </c>
      <c r="C48" s="5" t="s">
        <v>15</v>
      </c>
      <c r="D48" s="4" t="s">
        <v>14</v>
      </c>
      <c r="E48" s="3">
        <v>633085000</v>
      </c>
      <c r="F48" s="3">
        <v>646835000</v>
      </c>
      <c r="G48" s="3">
        <v>633919696.87</v>
      </c>
    </row>
    <row r="49" spans="1:7" x14ac:dyDescent="0.25">
      <c r="A49" s="6" t="s">
        <v>37</v>
      </c>
      <c r="B49" s="5" t="s">
        <v>36</v>
      </c>
      <c r="C49" s="5" t="s">
        <v>13</v>
      </c>
      <c r="D49" s="4" t="s">
        <v>12</v>
      </c>
      <c r="E49" s="3">
        <v>73769000</v>
      </c>
      <c r="F49" s="3">
        <v>81469000</v>
      </c>
      <c r="G49" s="3">
        <v>80376081.099999994</v>
      </c>
    </row>
    <row r="50" spans="1:7" x14ac:dyDescent="0.25">
      <c r="A50" s="6" t="s">
        <v>37</v>
      </c>
      <c r="B50" s="5" t="s">
        <v>36</v>
      </c>
      <c r="C50" s="5" t="s">
        <v>1</v>
      </c>
      <c r="D50" s="4" t="s">
        <v>0</v>
      </c>
      <c r="E50" s="3">
        <v>6540000</v>
      </c>
      <c r="F50" s="3">
        <v>6540000</v>
      </c>
      <c r="G50" s="3">
        <v>6240239.0999999996</v>
      </c>
    </row>
    <row r="51" spans="1:7" x14ac:dyDescent="0.25">
      <c r="A51" s="6" t="s">
        <v>35</v>
      </c>
      <c r="B51" s="5" t="s">
        <v>34</v>
      </c>
      <c r="C51" s="5" t="s">
        <v>23</v>
      </c>
      <c r="D51" s="7" t="s">
        <v>22</v>
      </c>
      <c r="E51" s="3">
        <v>-40100000</v>
      </c>
      <c r="F51" s="3">
        <v>-40100000</v>
      </c>
      <c r="G51" s="3">
        <v>-99525079.650000006</v>
      </c>
    </row>
    <row r="52" spans="1:7" x14ac:dyDescent="0.25">
      <c r="A52" s="6" t="s">
        <v>35</v>
      </c>
      <c r="B52" s="5" t="s">
        <v>34</v>
      </c>
      <c r="C52" s="5" t="s">
        <v>15</v>
      </c>
      <c r="D52" s="4" t="s">
        <v>14</v>
      </c>
      <c r="E52" s="3">
        <v>190766000</v>
      </c>
      <c r="F52" s="3">
        <v>165265581</v>
      </c>
      <c r="G52" s="3">
        <v>159950829.78999999</v>
      </c>
    </row>
    <row r="53" spans="1:7" x14ac:dyDescent="0.25">
      <c r="A53" s="6" t="s">
        <v>35</v>
      </c>
      <c r="B53" s="5" t="s">
        <v>34</v>
      </c>
      <c r="C53" s="5" t="s">
        <v>13</v>
      </c>
      <c r="D53" s="4" t="s">
        <v>12</v>
      </c>
      <c r="E53" s="3">
        <v>100347000</v>
      </c>
      <c r="F53" s="3">
        <v>125731419</v>
      </c>
      <c r="G53" s="3">
        <v>109492161.77</v>
      </c>
    </row>
    <row r="54" spans="1:7" x14ac:dyDescent="0.25">
      <c r="A54" s="6" t="s">
        <v>35</v>
      </c>
      <c r="B54" s="5" t="s">
        <v>34</v>
      </c>
      <c r="C54" s="5" t="s">
        <v>27</v>
      </c>
      <c r="D54" s="4" t="s">
        <v>26</v>
      </c>
      <c r="E54" s="3">
        <v>11780000</v>
      </c>
      <c r="F54" s="3">
        <v>11896000</v>
      </c>
      <c r="G54" s="3">
        <v>11520607.75</v>
      </c>
    </row>
    <row r="55" spans="1:7" x14ac:dyDescent="0.25">
      <c r="A55" s="6" t="s">
        <v>35</v>
      </c>
      <c r="B55" s="5" t="s">
        <v>34</v>
      </c>
      <c r="C55" s="5" t="s">
        <v>1</v>
      </c>
      <c r="D55" s="4" t="s">
        <v>0</v>
      </c>
      <c r="E55" s="3">
        <v>23827000</v>
      </c>
      <c r="F55" s="3">
        <v>23827000</v>
      </c>
      <c r="G55" s="3">
        <v>21224696.870000001</v>
      </c>
    </row>
    <row r="56" spans="1:7" x14ac:dyDescent="0.25">
      <c r="A56" s="6" t="s">
        <v>33</v>
      </c>
      <c r="B56" s="5" t="s">
        <v>32</v>
      </c>
      <c r="C56" s="5" t="s">
        <v>23</v>
      </c>
      <c r="D56" s="7" t="s">
        <v>22</v>
      </c>
      <c r="E56" s="3">
        <v>0</v>
      </c>
      <c r="F56" s="3">
        <v>0</v>
      </c>
      <c r="G56" s="3">
        <v>-259684</v>
      </c>
    </row>
    <row r="57" spans="1:7" x14ac:dyDescent="0.25">
      <c r="A57" s="6" t="s">
        <v>33</v>
      </c>
      <c r="B57" s="5" t="s">
        <v>32</v>
      </c>
      <c r="C57" s="5" t="s">
        <v>15</v>
      </c>
      <c r="D57" s="4" t="s">
        <v>14</v>
      </c>
      <c r="E57" s="3">
        <v>32566000</v>
      </c>
      <c r="F57" s="3">
        <v>38126000</v>
      </c>
      <c r="G57" s="3">
        <v>31038117.780000001</v>
      </c>
    </row>
    <row r="58" spans="1:7" x14ac:dyDescent="0.25">
      <c r="A58" s="6" t="s">
        <v>33</v>
      </c>
      <c r="B58" s="5" t="s">
        <v>32</v>
      </c>
      <c r="C58" s="5" t="s">
        <v>13</v>
      </c>
      <c r="D58" s="4" t="s">
        <v>12</v>
      </c>
      <c r="E58" s="3">
        <v>46629000</v>
      </c>
      <c r="F58" s="3">
        <v>62479000</v>
      </c>
      <c r="G58" s="3">
        <v>59741591.289999999</v>
      </c>
    </row>
    <row r="59" spans="1:7" x14ac:dyDescent="0.25">
      <c r="A59" s="6" t="s">
        <v>33</v>
      </c>
      <c r="B59" s="5" t="s">
        <v>32</v>
      </c>
      <c r="C59" s="5" t="s">
        <v>1</v>
      </c>
      <c r="D59" s="4" t="s">
        <v>0</v>
      </c>
      <c r="E59" s="3">
        <v>1092000</v>
      </c>
      <c r="F59" s="3">
        <v>1682000</v>
      </c>
      <c r="G59" s="3">
        <v>693255</v>
      </c>
    </row>
    <row r="60" spans="1:7" x14ac:dyDescent="0.25">
      <c r="A60" s="6" t="s">
        <v>31</v>
      </c>
      <c r="B60" s="5" t="s">
        <v>30</v>
      </c>
      <c r="C60" s="5" t="s">
        <v>23</v>
      </c>
      <c r="D60" s="7" t="s">
        <v>22</v>
      </c>
      <c r="E60" s="3">
        <v>-4250000</v>
      </c>
      <c r="F60" s="3">
        <v>-4250000</v>
      </c>
      <c r="G60" s="3">
        <v>-12128325.33</v>
      </c>
    </row>
    <row r="61" spans="1:7" x14ac:dyDescent="0.25">
      <c r="A61" s="6" t="s">
        <v>31</v>
      </c>
      <c r="B61" s="5" t="s">
        <v>30</v>
      </c>
      <c r="C61" s="5" t="s">
        <v>15</v>
      </c>
      <c r="D61" s="4" t="s">
        <v>14</v>
      </c>
      <c r="E61" s="3">
        <v>65431000</v>
      </c>
      <c r="F61" s="3">
        <v>65911000</v>
      </c>
      <c r="G61" s="3">
        <v>57099472.909999996</v>
      </c>
    </row>
    <row r="62" spans="1:7" x14ac:dyDescent="0.25">
      <c r="A62" s="6" t="s">
        <v>31</v>
      </c>
      <c r="B62" s="5" t="s">
        <v>30</v>
      </c>
      <c r="C62" s="5" t="s">
        <v>13</v>
      </c>
      <c r="D62" s="4" t="s">
        <v>12</v>
      </c>
      <c r="E62" s="3">
        <v>406198000</v>
      </c>
      <c r="F62" s="3">
        <v>405718000</v>
      </c>
      <c r="G62" s="3">
        <v>316760877.13999999</v>
      </c>
    </row>
    <row r="63" spans="1:7" x14ac:dyDescent="0.25">
      <c r="A63" s="6" t="s">
        <v>31</v>
      </c>
      <c r="B63" s="5" t="s">
        <v>30</v>
      </c>
      <c r="C63" s="5" t="s">
        <v>1</v>
      </c>
      <c r="D63" s="4" t="s">
        <v>0</v>
      </c>
      <c r="E63" s="3">
        <v>6466000</v>
      </c>
      <c r="F63" s="3">
        <v>6466000</v>
      </c>
      <c r="G63" s="3">
        <v>6158182.2300000004</v>
      </c>
    </row>
    <row r="64" spans="1:7" x14ac:dyDescent="0.25">
      <c r="A64" s="6" t="s">
        <v>29</v>
      </c>
      <c r="B64" s="5" t="s">
        <v>28</v>
      </c>
      <c r="C64" s="5" t="s">
        <v>23</v>
      </c>
      <c r="D64" s="7" t="s">
        <v>22</v>
      </c>
      <c r="E64" s="3">
        <v>-12732000</v>
      </c>
      <c r="F64" s="3">
        <v>-12732000</v>
      </c>
      <c r="G64" s="3">
        <v>-9191822.3499999996</v>
      </c>
    </row>
    <row r="65" spans="1:7" x14ac:dyDescent="0.25">
      <c r="A65" s="6" t="s">
        <v>29</v>
      </c>
      <c r="B65" s="5" t="s">
        <v>28</v>
      </c>
      <c r="C65" s="5" t="s">
        <v>15</v>
      </c>
      <c r="D65" s="4" t="s">
        <v>14</v>
      </c>
      <c r="E65" s="3">
        <v>205866000</v>
      </c>
      <c r="F65" s="3">
        <v>205866000</v>
      </c>
      <c r="G65" s="3">
        <v>195751962.68000001</v>
      </c>
    </row>
    <row r="66" spans="1:7" x14ac:dyDescent="0.25">
      <c r="A66" s="6" t="s">
        <v>29</v>
      </c>
      <c r="B66" s="5" t="s">
        <v>28</v>
      </c>
      <c r="C66" s="5" t="s">
        <v>13</v>
      </c>
      <c r="D66" s="4" t="s">
        <v>12</v>
      </c>
      <c r="E66" s="3">
        <v>40852000</v>
      </c>
      <c r="F66" s="3">
        <v>40852000</v>
      </c>
      <c r="G66" s="3">
        <v>40351314.039999999</v>
      </c>
    </row>
    <row r="67" spans="1:7" x14ac:dyDescent="0.25">
      <c r="A67" s="6" t="s">
        <v>29</v>
      </c>
      <c r="B67" s="5" t="s">
        <v>28</v>
      </c>
      <c r="C67" s="5" t="s">
        <v>27</v>
      </c>
      <c r="D67" s="4" t="s">
        <v>26</v>
      </c>
      <c r="E67" s="3">
        <v>2745400000</v>
      </c>
      <c r="F67" s="3">
        <v>2745400000</v>
      </c>
      <c r="G67" s="3">
        <v>2724825733.79</v>
      </c>
    </row>
    <row r="68" spans="1:7" x14ac:dyDescent="0.25">
      <c r="A68" s="6" t="s">
        <v>29</v>
      </c>
      <c r="B68" s="5" t="s">
        <v>28</v>
      </c>
      <c r="C68" s="5" t="s">
        <v>1</v>
      </c>
      <c r="D68" s="4" t="s">
        <v>0</v>
      </c>
      <c r="E68" s="3">
        <v>2521000</v>
      </c>
      <c r="F68" s="3">
        <v>2521000</v>
      </c>
      <c r="G68" s="3">
        <v>2512587.36</v>
      </c>
    </row>
    <row r="69" spans="1:7" x14ac:dyDescent="0.25">
      <c r="A69" s="6" t="s">
        <v>25</v>
      </c>
      <c r="B69" s="5" t="s">
        <v>24</v>
      </c>
      <c r="C69" s="5" t="s">
        <v>23</v>
      </c>
      <c r="D69" s="7" t="s">
        <v>22</v>
      </c>
      <c r="E69" s="3">
        <v>-1835000</v>
      </c>
      <c r="F69" s="3">
        <v>-1835000</v>
      </c>
      <c r="G69" s="3">
        <v>-1541071.77</v>
      </c>
    </row>
    <row r="70" spans="1:7" x14ac:dyDescent="0.25">
      <c r="A70" s="6" t="s">
        <v>25</v>
      </c>
      <c r="B70" s="5" t="s">
        <v>24</v>
      </c>
      <c r="C70" s="5" t="s">
        <v>15</v>
      </c>
      <c r="D70" s="4" t="s">
        <v>14</v>
      </c>
      <c r="E70" s="3">
        <v>85726000</v>
      </c>
      <c r="F70" s="3">
        <v>85726000</v>
      </c>
      <c r="G70" s="3">
        <v>85724043.810000002</v>
      </c>
    </row>
    <row r="71" spans="1:7" x14ac:dyDescent="0.25">
      <c r="A71" s="6" t="s">
        <v>25</v>
      </c>
      <c r="B71" s="5" t="s">
        <v>24</v>
      </c>
      <c r="C71" s="5" t="s">
        <v>13</v>
      </c>
      <c r="D71" s="4" t="s">
        <v>12</v>
      </c>
      <c r="E71" s="3">
        <v>70266000</v>
      </c>
      <c r="F71" s="3">
        <v>80266000</v>
      </c>
      <c r="G71" s="3">
        <v>80072109.680000007</v>
      </c>
    </row>
    <row r="72" spans="1:7" x14ac:dyDescent="0.25">
      <c r="A72" s="6" t="s">
        <v>25</v>
      </c>
      <c r="B72" s="5" t="s">
        <v>24</v>
      </c>
      <c r="C72" s="5" t="s">
        <v>27</v>
      </c>
      <c r="D72" s="4" t="s">
        <v>26</v>
      </c>
      <c r="E72" s="3">
        <v>4550000</v>
      </c>
      <c r="F72" s="3">
        <v>4550000</v>
      </c>
      <c r="G72" s="3">
        <v>4550000</v>
      </c>
    </row>
    <row r="73" spans="1:7" x14ac:dyDescent="0.25">
      <c r="A73" s="6" t="s">
        <v>25</v>
      </c>
      <c r="B73" s="5" t="s">
        <v>24</v>
      </c>
      <c r="C73" s="5" t="s">
        <v>1</v>
      </c>
      <c r="D73" s="4" t="s">
        <v>0</v>
      </c>
      <c r="E73" s="3">
        <v>20255000</v>
      </c>
      <c r="F73" s="3">
        <v>20255000</v>
      </c>
      <c r="G73" s="3">
        <v>20223210</v>
      </c>
    </row>
    <row r="74" spans="1:7" x14ac:dyDescent="0.25">
      <c r="A74" s="6" t="s">
        <v>21</v>
      </c>
      <c r="B74" s="5" t="s">
        <v>20</v>
      </c>
      <c r="C74" s="5" t="s">
        <v>23</v>
      </c>
      <c r="D74" s="7" t="s">
        <v>22</v>
      </c>
      <c r="E74" s="3">
        <v>0</v>
      </c>
      <c r="F74" s="3">
        <v>0</v>
      </c>
      <c r="G74" s="3">
        <v>-2531.08</v>
      </c>
    </row>
    <row r="75" spans="1:7" x14ac:dyDescent="0.25">
      <c r="A75" s="6" t="s">
        <v>21</v>
      </c>
      <c r="B75" s="5" t="s">
        <v>20</v>
      </c>
      <c r="C75" s="5" t="s">
        <v>15</v>
      </c>
      <c r="D75" s="4" t="s">
        <v>14</v>
      </c>
      <c r="E75" s="3">
        <v>22643000</v>
      </c>
      <c r="F75" s="3">
        <v>26863088</v>
      </c>
      <c r="G75" s="3">
        <v>21014150.940000001</v>
      </c>
    </row>
    <row r="76" spans="1:7" x14ac:dyDescent="0.25">
      <c r="A76" s="6" t="s">
        <v>21</v>
      </c>
      <c r="B76" s="5" t="s">
        <v>20</v>
      </c>
      <c r="C76" s="5" t="s">
        <v>13</v>
      </c>
      <c r="D76" s="4" t="s">
        <v>12</v>
      </c>
      <c r="E76" s="3">
        <v>10072000</v>
      </c>
      <c r="F76" s="3">
        <v>8918912</v>
      </c>
      <c r="G76" s="3">
        <v>6741172.1100000003</v>
      </c>
    </row>
    <row r="77" spans="1:7" x14ac:dyDescent="0.25">
      <c r="A77" s="6" t="s">
        <v>21</v>
      </c>
      <c r="B77" s="5" t="s">
        <v>20</v>
      </c>
      <c r="C77" s="5" t="s">
        <v>1</v>
      </c>
      <c r="D77" s="4" t="s">
        <v>0</v>
      </c>
      <c r="E77" s="3">
        <v>785000</v>
      </c>
      <c r="F77" s="3">
        <v>850000</v>
      </c>
      <c r="G77" s="3">
        <v>719102</v>
      </c>
    </row>
    <row r="78" spans="1:7" x14ac:dyDescent="0.25">
      <c r="A78" s="6" t="s">
        <v>19</v>
      </c>
      <c r="B78" s="5" t="s">
        <v>18</v>
      </c>
      <c r="C78" s="5" t="s">
        <v>15</v>
      </c>
      <c r="D78" s="4" t="s">
        <v>14</v>
      </c>
      <c r="E78" s="3">
        <v>5022000</v>
      </c>
      <c r="F78" s="3">
        <v>5022000</v>
      </c>
      <c r="G78" s="3">
        <v>5008680.67</v>
      </c>
    </row>
    <row r="79" spans="1:7" x14ac:dyDescent="0.25">
      <c r="A79" s="6" t="s">
        <v>19</v>
      </c>
      <c r="B79" s="5" t="s">
        <v>18</v>
      </c>
      <c r="C79" s="5" t="s">
        <v>13</v>
      </c>
      <c r="D79" s="4" t="s">
        <v>12</v>
      </c>
      <c r="E79" s="3">
        <v>319000</v>
      </c>
      <c r="F79" s="3">
        <v>319000</v>
      </c>
      <c r="G79" s="3">
        <v>308049.96999999997</v>
      </c>
    </row>
    <row r="80" spans="1:7" x14ac:dyDescent="0.25">
      <c r="A80" s="6" t="s">
        <v>19</v>
      </c>
      <c r="B80" s="5" t="s">
        <v>18</v>
      </c>
      <c r="C80" s="5" t="s">
        <v>1</v>
      </c>
      <c r="D80" s="4" t="s">
        <v>0</v>
      </c>
      <c r="E80" s="3">
        <v>24000</v>
      </c>
      <c r="F80" s="3">
        <v>24000</v>
      </c>
      <c r="G80" s="3">
        <v>3350</v>
      </c>
    </row>
    <row r="81" spans="1:7" x14ac:dyDescent="0.25">
      <c r="A81" s="6" t="s">
        <v>17</v>
      </c>
      <c r="B81" s="5" t="s">
        <v>16</v>
      </c>
      <c r="C81" s="5" t="s">
        <v>15</v>
      </c>
      <c r="D81" s="4" t="s">
        <v>14</v>
      </c>
      <c r="E81" s="3">
        <v>5067000</v>
      </c>
      <c r="F81" s="3">
        <v>0</v>
      </c>
      <c r="G81" s="3">
        <v>0</v>
      </c>
    </row>
    <row r="82" spans="1:7" x14ac:dyDescent="0.25">
      <c r="A82" s="6" t="s">
        <v>17</v>
      </c>
      <c r="B82" s="5" t="s">
        <v>16</v>
      </c>
      <c r="C82" s="5" t="s">
        <v>13</v>
      </c>
      <c r="D82" s="4" t="s">
        <v>12</v>
      </c>
      <c r="E82" s="3">
        <v>193000</v>
      </c>
      <c r="F82" s="3">
        <v>0</v>
      </c>
      <c r="G82" s="3">
        <v>0</v>
      </c>
    </row>
    <row r="83" spans="1:7" x14ac:dyDescent="0.25">
      <c r="A83" s="6" t="s">
        <v>11</v>
      </c>
      <c r="B83" s="5" t="s">
        <v>10</v>
      </c>
      <c r="C83" s="5" t="s">
        <v>15</v>
      </c>
      <c r="D83" s="4" t="s">
        <v>14</v>
      </c>
      <c r="E83" s="3">
        <v>5067000</v>
      </c>
      <c r="F83" s="3">
        <v>7121000</v>
      </c>
      <c r="G83" s="3">
        <v>4337220.57</v>
      </c>
    </row>
    <row r="84" spans="1:7" x14ac:dyDescent="0.25">
      <c r="A84" s="6" t="s">
        <v>11</v>
      </c>
      <c r="B84" s="5" t="s">
        <v>10</v>
      </c>
      <c r="C84" s="5" t="s">
        <v>13</v>
      </c>
      <c r="D84" s="4" t="s">
        <v>12</v>
      </c>
      <c r="E84" s="3">
        <v>193000</v>
      </c>
      <c r="F84" s="3">
        <v>2779000</v>
      </c>
      <c r="G84" s="3">
        <v>90995.37</v>
      </c>
    </row>
    <row r="85" spans="1:7" x14ac:dyDescent="0.25">
      <c r="A85" s="6" t="s">
        <v>11</v>
      </c>
      <c r="B85" s="5" t="s">
        <v>10</v>
      </c>
      <c r="C85" s="5" t="s">
        <v>1</v>
      </c>
      <c r="D85" s="4" t="s">
        <v>0</v>
      </c>
      <c r="E85" s="3">
        <v>0</v>
      </c>
      <c r="F85" s="3">
        <v>1385000</v>
      </c>
      <c r="G85" s="3">
        <v>14912.06</v>
      </c>
    </row>
    <row r="86" spans="1:7" x14ac:dyDescent="0.25">
      <c r="A86" s="6" t="s">
        <v>3</v>
      </c>
      <c r="B86" s="5" t="s">
        <v>2</v>
      </c>
      <c r="C86" s="5" t="s">
        <v>9</v>
      </c>
      <c r="D86" s="4" t="s">
        <v>8</v>
      </c>
      <c r="E86" s="3">
        <v>7331935000</v>
      </c>
      <c r="F86" s="3">
        <v>7132306300</v>
      </c>
      <c r="G86" s="3">
        <v>7046100524.5500002</v>
      </c>
    </row>
    <row r="87" spans="1:7" x14ac:dyDescent="0.25">
      <c r="A87" s="6" t="s">
        <v>3</v>
      </c>
      <c r="B87" s="5" t="s">
        <v>2</v>
      </c>
      <c r="C87" s="5" t="s">
        <v>7</v>
      </c>
      <c r="D87" s="4" t="s">
        <v>6</v>
      </c>
      <c r="E87" s="3">
        <v>4320000000</v>
      </c>
      <c r="F87" s="3">
        <v>4370431000</v>
      </c>
      <c r="G87" s="3">
        <v>4364592295.4300003</v>
      </c>
    </row>
    <row r="88" spans="1:7" x14ac:dyDescent="0.25">
      <c r="A88" s="6" t="s">
        <v>3</v>
      </c>
      <c r="B88" s="5" t="s">
        <v>2</v>
      </c>
      <c r="C88" s="5" t="s">
        <v>5</v>
      </c>
      <c r="D88" s="4" t="s">
        <v>4</v>
      </c>
      <c r="E88" s="3">
        <v>1157443000</v>
      </c>
      <c r="F88" s="3">
        <v>1417377654.1600001</v>
      </c>
      <c r="G88" s="3">
        <v>1167572913.3</v>
      </c>
    </row>
    <row r="89" spans="1:7" x14ac:dyDescent="0.25">
      <c r="A89" s="6" t="s">
        <v>3</v>
      </c>
      <c r="B89" s="5" t="s">
        <v>2</v>
      </c>
      <c r="C89" s="5" t="s">
        <v>1</v>
      </c>
      <c r="D89" s="4" t="s">
        <v>0</v>
      </c>
      <c r="E89" s="3">
        <v>1000000000</v>
      </c>
      <c r="F89" s="3">
        <v>1750000000</v>
      </c>
      <c r="G89" s="3">
        <v>1750000000</v>
      </c>
    </row>
    <row r="92" spans="1:7" x14ac:dyDescent="0.25">
      <c r="E92" s="1">
        <f>SUBTOTAL(9,E1:E89)</f>
        <v>0</v>
      </c>
      <c r="F92" s="1">
        <f>SUBTOTAL(9,F1:F89)</f>
        <v>1539037000.0000002</v>
      </c>
      <c r="G92" s="1">
        <f>SUBTOTAL(9,G1:G89)</f>
        <v>2220796478.2800064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A324E-4B96-47B0-BD13-C1F69464D73A}">
  <dimension ref="A1:BT27"/>
  <sheetViews>
    <sheetView rightToLeft="1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0" sqref="A10"/>
    </sheetView>
  </sheetViews>
  <sheetFormatPr defaultColWidth="9.140625" defaultRowHeight="14.25" x14ac:dyDescent="0.2"/>
  <cols>
    <col min="1" max="1" width="35.28515625" style="10" bestFit="1" customWidth="1"/>
    <col min="2" max="2" width="22.7109375" style="10" bestFit="1" customWidth="1"/>
    <col min="3" max="3" width="23.28515625" style="10" bestFit="1" customWidth="1"/>
    <col min="4" max="5" width="15.7109375" style="10" customWidth="1"/>
    <col min="6" max="6" width="19.42578125" style="10" bestFit="1" customWidth="1"/>
    <col min="7" max="7" width="21.5703125" style="10" bestFit="1" customWidth="1"/>
    <col min="8" max="8" width="22.7109375" style="10" bestFit="1" customWidth="1"/>
    <col min="9" max="9" width="18.42578125" style="10" bestFit="1" customWidth="1"/>
    <col min="10" max="10" width="22.7109375" style="10" bestFit="1" customWidth="1"/>
    <col min="11" max="11" width="21.140625" style="10" bestFit="1" customWidth="1"/>
    <col min="12" max="12" width="17.7109375" style="10" bestFit="1" customWidth="1"/>
    <col min="13" max="14" width="15.7109375" style="10" customWidth="1"/>
    <col min="15" max="15" width="17.7109375" style="10" bestFit="1" customWidth="1"/>
    <col min="16" max="17" width="16.85546875" style="10" bestFit="1" customWidth="1"/>
    <col min="18" max="36" width="15.7109375" style="10" customWidth="1"/>
    <col min="37" max="38" width="18.7109375" style="10" bestFit="1" customWidth="1"/>
    <col min="39" max="58" width="15.7109375" style="10" customWidth="1"/>
    <col min="59" max="60" width="16.85546875" style="10" bestFit="1" customWidth="1"/>
    <col min="61" max="62" width="15.7109375" style="10" customWidth="1"/>
    <col min="63" max="63" width="16.85546875" style="10" bestFit="1" customWidth="1"/>
    <col min="64" max="64" width="15.7109375" style="10" customWidth="1"/>
    <col min="65" max="65" width="18" style="10" bestFit="1" customWidth="1"/>
    <col min="66" max="66" width="16.85546875" style="10" bestFit="1" customWidth="1"/>
    <col min="67" max="70" width="15.7109375" style="10" customWidth="1"/>
    <col min="71" max="71" width="18.7109375" style="10" bestFit="1" customWidth="1"/>
    <col min="72" max="72" width="15.7109375" style="10" customWidth="1"/>
    <col min="73" max="16384" width="9.140625" style="10"/>
  </cols>
  <sheetData>
    <row r="1" spans="1:72" s="18" customFormat="1" ht="30" customHeight="1" x14ac:dyDescent="0.25">
      <c r="A1" s="27"/>
      <c r="B1" s="32" t="s">
        <v>116</v>
      </c>
      <c r="C1" s="31"/>
      <c r="D1" s="30" t="s">
        <v>115</v>
      </c>
      <c r="E1" s="29"/>
      <c r="F1" s="28"/>
      <c r="G1" s="30" t="s">
        <v>114</v>
      </c>
      <c r="H1" s="29"/>
      <c r="I1" s="28"/>
      <c r="J1" s="30" t="s">
        <v>113</v>
      </c>
      <c r="K1" s="29"/>
      <c r="L1" s="28"/>
      <c r="M1" s="30" t="s">
        <v>112</v>
      </c>
      <c r="N1" s="29"/>
      <c r="O1" s="28"/>
      <c r="P1" s="30" t="s">
        <v>111</v>
      </c>
      <c r="Q1" s="29"/>
      <c r="R1" s="28"/>
      <c r="S1" s="30" t="s">
        <v>110</v>
      </c>
      <c r="T1" s="29"/>
      <c r="U1" s="28"/>
      <c r="V1" s="30" t="s">
        <v>109</v>
      </c>
      <c r="W1" s="29"/>
      <c r="X1" s="28"/>
      <c r="Y1" s="30" t="s">
        <v>108</v>
      </c>
      <c r="Z1" s="29"/>
      <c r="AA1" s="28"/>
      <c r="AB1" s="30" t="s">
        <v>107</v>
      </c>
      <c r="AC1" s="29"/>
      <c r="AD1" s="28"/>
      <c r="AE1" s="30" t="s">
        <v>106</v>
      </c>
      <c r="AF1" s="29"/>
      <c r="AG1" s="28"/>
      <c r="AH1" s="30" t="s">
        <v>105</v>
      </c>
      <c r="AI1" s="29"/>
      <c r="AJ1" s="28"/>
      <c r="AK1" s="30" t="s">
        <v>104</v>
      </c>
      <c r="AL1" s="29"/>
      <c r="AM1" s="28"/>
      <c r="AN1" s="30" t="s">
        <v>103</v>
      </c>
      <c r="AO1" s="29"/>
      <c r="AP1" s="28"/>
      <c r="AQ1" s="30" t="s">
        <v>102</v>
      </c>
      <c r="AR1" s="29"/>
      <c r="AS1" s="28"/>
      <c r="AT1" s="30" t="s">
        <v>101</v>
      </c>
      <c r="AU1" s="29"/>
      <c r="AV1" s="28"/>
      <c r="AW1" s="30" t="s">
        <v>100</v>
      </c>
      <c r="AX1" s="29"/>
      <c r="AY1" s="28"/>
      <c r="AZ1" s="30" t="s">
        <v>99</v>
      </c>
      <c r="BA1" s="29"/>
      <c r="BB1" s="28"/>
      <c r="BC1" s="30" t="s">
        <v>98</v>
      </c>
      <c r="BD1" s="29"/>
      <c r="BE1" s="28"/>
      <c r="BF1" s="30" t="s">
        <v>97</v>
      </c>
      <c r="BG1" s="29"/>
      <c r="BH1" s="28"/>
      <c r="BI1" s="30" t="s">
        <v>96</v>
      </c>
      <c r="BJ1" s="29"/>
      <c r="BK1" s="28"/>
      <c r="BL1" s="30" t="s">
        <v>95</v>
      </c>
      <c r="BM1" s="29"/>
      <c r="BN1" s="28"/>
      <c r="BO1" s="30" t="s">
        <v>94</v>
      </c>
      <c r="BP1" s="29"/>
      <c r="BQ1" s="28"/>
      <c r="BR1" s="30" t="s">
        <v>93</v>
      </c>
      <c r="BS1" s="29"/>
      <c r="BT1" s="28"/>
    </row>
    <row r="2" spans="1:72" s="18" customFormat="1" ht="30" customHeight="1" x14ac:dyDescent="0.25">
      <c r="A2" s="27"/>
      <c r="B2" s="26" t="s">
        <v>92</v>
      </c>
      <c r="C2" s="26" t="s">
        <v>91</v>
      </c>
      <c r="D2" s="26" t="s">
        <v>92</v>
      </c>
      <c r="E2" s="26" t="s">
        <v>91</v>
      </c>
      <c r="F2" s="26" t="s">
        <v>90</v>
      </c>
      <c r="G2" s="26" t="s">
        <v>92</v>
      </c>
      <c r="H2" s="26" t="s">
        <v>91</v>
      </c>
      <c r="I2" s="26" t="s">
        <v>90</v>
      </c>
      <c r="J2" s="26" t="s">
        <v>92</v>
      </c>
      <c r="K2" s="26" t="s">
        <v>91</v>
      </c>
      <c r="L2" s="26" t="s">
        <v>90</v>
      </c>
      <c r="M2" s="26" t="s">
        <v>92</v>
      </c>
      <c r="N2" s="26" t="s">
        <v>91</v>
      </c>
      <c r="O2" s="26" t="s">
        <v>90</v>
      </c>
      <c r="P2" s="26" t="s">
        <v>92</v>
      </c>
      <c r="Q2" s="26" t="s">
        <v>91</v>
      </c>
      <c r="R2" s="26" t="s">
        <v>90</v>
      </c>
      <c r="S2" s="26" t="s">
        <v>92</v>
      </c>
      <c r="T2" s="26" t="s">
        <v>91</v>
      </c>
      <c r="U2" s="26" t="s">
        <v>90</v>
      </c>
      <c r="V2" s="26" t="s">
        <v>92</v>
      </c>
      <c r="W2" s="26" t="s">
        <v>91</v>
      </c>
      <c r="X2" s="26" t="s">
        <v>90</v>
      </c>
      <c r="Y2" s="26" t="s">
        <v>92</v>
      </c>
      <c r="Z2" s="26" t="s">
        <v>91</v>
      </c>
      <c r="AA2" s="26" t="s">
        <v>90</v>
      </c>
      <c r="AB2" s="26" t="s">
        <v>92</v>
      </c>
      <c r="AC2" s="26" t="s">
        <v>91</v>
      </c>
      <c r="AD2" s="26" t="s">
        <v>90</v>
      </c>
      <c r="AE2" s="26" t="s">
        <v>92</v>
      </c>
      <c r="AF2" s="26" t="s">
        <v>91</v>
      </c>
      <c r="AG2" s="26" t="s">
        <v>90</v>
      </c>
      <c r="AH2" s="26" t="s">
        <v>92</v>
      </c>
      <c r="AI2" s="26" t="s">
        <v>91</v>
      </c>
      <c r="AJ2" s="26" t="s">
        <v>90</v>
      </c>
      <c r="AK2" s="26" t="s">
        <v>92</v>
      </c>
      <c r="AL2" s="26" t="s">
        <v>91</v>
      </c>
      <c r="AM2" s="26" t="s">
        <v>90</v>
      </c>
      <c r="AN2" s="26" t="s">
        <v>92</v>
      </c>
      <c r="AO2" s="26" t="s">
        <v>91</v>
      </c>
      <c r="AP2" s="26" t="s">
        <v>90</v>
      </c>
      <c r="AQ2" s="26" t="s">
        <v>92</v>
      </c>
      <c r="AR2" s="26" t="s">
        <v>91</v>
      </c>
      <c r="AS2" s="26" t="s">
        <v>90</v>
      </c>
      <c r="AT2" s="26" t="s">
        <v>92</v>
      </c>
      <c r="AU2" s="26" t="s">
        <v>91</v>
      </c>
      <c r="AV2" s="26" t="s">
        <v>90</v>
      </c>
      <c r="AW2" s="26" t="s">
        <v>92</v>
      </c>
      <c r="AX2" s="26" t="s">
        <v>91</v>
      </c>
      <c r="AY2" s="26" t="s">
        <v>90</v>
      </c>
      <c r="AZ2" s="26" t="s">
        <v>92</v>
      </c>
      <c r="BA2" s="26" t="s">
        <v>91</v>
      </c>
      <c r="BB2" s="26" t="s">
        <v>90</v>
      </c>
      <c r="BC2" s="26" t="s">
        <v>92</v>
      </c>
      <c r="BD2" s="26" t="s">
        <v>91</v>
      </c>
      <c r="BE2" s="26" t="s">
        <v>90</v>
      </c>
      <c r="BF2" s="26" t="s">
        <v>92</v>
      </c>
      <c r="BG2" s="26" t="s">
        <v>91</v>
      </c>
      <c r="BH2" s="26" t="s">
        <v>90</v>
      </c>
      <c r="BI2" s="26" t="s">
        <v>92</v>
      </c>
      <c r="BJ2" s="26" t="s">
        <v>91</v>
      </c>
      <c r="BK2" s="26" t="s">
        <v>90</v>
      </c>
      <c r="BL2" s="26" t="s">
        <v>92</v>
      </c>
      <c r="BM2" s="26" t="s">
        <v>91</v>
      </c>
      <c r="BN2" s="26" t="s">
        <v>90</v>
      </c>
      <c r="BO2" s="26" t="s">
        <v>92</v>
      </c>
      <c r="BP2" s="26" t="s">
        <v>91</v>
      </c>
      <c r="BQ2" s="26" t="s">
        <v>90</v>
      </c>
      <c r="BR2" s="26" t="s">
        <v>92</v>
      </c>
      <c r="BS2" s="26" t="s">
        <v>91</v>
      </c>
      <c r="BT2" s="26" t="s">
        <v>90</v>
      </c>
    </row>
    <row r="3" spans="1:72" s="22" customFormat="1" ht="30" customHeight="1" x14ac:dyDescent="0.25">
      <c r="A3" s="24" t="s">
        <v>89</v>
      </c>
      <c r="B3" s="23">
        <f>SUM(B4:B7)</f>
        <v>7602369000</v>
      </c>
      <c r="C3" s="23">
        <f>SUM(C4:C7)</f>
        <v>8202167845.7300005</v>
      </c>
      <c r="D3" s="23">
        <f>SUM(D4:D7)</f>
        <v>182800000</v>
      </c>
      <c r="E3" s="23">
        <f>SUM(E4:E7)</f>
        <v>182977874.47999999</v>
      </c>
      <c r="F3" s="23">
        <f>E3-D3</f>
        <v>177874.47999998927</v>
      </c>
      <c r="G3" s="23">
        <f>SUM(G4:G7)</f>
        <v>1526911000</v>
      </c>
      <c r="H3" s="23">
        <f>SUM(H4:H7)</f>
        <v>1526983200.05</v>
      </c>
      <c r="I3" s="23">
        <f>H3-G3</f>
        <v>72200.049999952316</v>
      </c>
      <c r="J3" s="23">
        <f>SUM(J4:J7)</f>
        <v>1008304000</v>
      </c>
      <c r="K3" s="23">
        <f>SUM(K4:K7)</f>
        <v>1247492858</v>
      </c>
      <c r="L3" s="23">
        <f>K3-J3</f>
        <v>239188858</v>
      </c>
      <c r="M3" s="23">
        <f>SUM(M4:M7)</f>
        <v>632832000</v>
      </c>
      <c r="N3" s="23">
        <f>SUM(N4:N7)</f>
        <v>539152508</v>
      </c>
      <c r="O3" s="23">
        <f>N3-M3</f>
        <v>-93679492</v>
      </c>
      <c r="P3" s="23">
        <f>SUM(P4:P7)</f>
        <v>238469000</v>
      </c>
      <c r="Q3" s="23">
        <f>SUM(Q4:Q7)</f>
        <v>238489729.69999999</v>
      </c>
      <c r="R3" s="23">
        <f>Q3-P3</f>
        <v>20729.699999988079</v>
      </c>
      <c r="S3" s="23">
        <f>SUM(S4:S7)</f>
        <v>468848000</v>
      </c>
      <c r="T3" s="23">
        <f>SUM(T4:T7)</f>
        <v>470855173.08999997</v>
      </c>
      <c r="U3" s="23">
        <f>T3-S3</f>
        <v>2007173.0899999738</v>
      </c>
      <c r="V3" s="23">
        <f>SUM(V4:V7)</f>
        <v>218000000</v>
      </c>
      <c r="W3" s="23">
        <f>SUM(W4:W7)</f>
        <v>218670723.49000001</v>
      </c>
      <c r="X3" s="23">
        <f>W3-V3</f>
        <v>670723.49000000954</v>
      </c>
      <c r="Y3" s="23">
        <f>SUM(Y4:Y7)</f>
        <v>29000000</v>
      </c>
      <c r="Z3" s="23">
        <f>SUM(Z4:Z7)</f>
        <v>26384957.68</v>
      </c>
      <c r="AA3" s="23">
        <f>Z3-Y3</f>
        <v>-2615042.3200000003</v>
      </c>
      <c r="AB3" s="23">
        <f>SUM(AB4:AB7)</f>
        <v>178055000</v>
      </c>
      <c r="AC3" s="23">
        <f>SUM(AC4:AC7)</f>
        <v>182820447.66</v>
      </c>
      <c r="AD3" s="23">
        <f>AC3-AB3</f>
        <v>4765447.6599999964</v>
      </c>
      <c r="AE3" s="23">
        <f>SUM(AE4:AE7)</f>
        <v>58073000</v>
      </c>
      <c r="AF3" s="23">
        <f>SUM(AF4:AF7)</f>
        <v>59556260.959999993</v>
      </c>
      <c r="AG3" s="23">
        <f>AF3-AE3</f>
        <v>1483260.9599999934</v>
      </c>
      <c r="AH3" s="23">
        <f>SUM(AH4:AH7)</f>
        <v>45886000</v>
      </c>
      <c r="AI3" s="23">
        <f>SUM(AI4:AI7)</f>
        <v>39827287.780000001</v>
      </c>
      <c r="AJ3" s="23">
        <f>AI3-AH3</f>
        <v>-6058712.2199999988</v>
      </c>
      <c r="AK3" s="23">
        <f>SUM(AK4:AK7)</f>
        <v>1420000000</v>
      </c>
      <c r="AL3" s="23">
        <f>SUM(AL4:AL7)</f>
        <v>1397654244.1900001</v>
      </c>
      <c r="AM3" s="23">
        <f>AL3-AK3</f>
        <v>-22345755.809999943</v>
      </c>
      <c r="AN3" s="23">
        <f>SUM(AN4:AN7)</f>
        <v>62424000</v>
      </c>
      <c r="AO3" s="23">
        <f>SUM(AO4:AO7)</f>
        <v>59107938.520000003</v>
      </c>
      <c r="AP3" s="23">
        <f>AO3-AN3</f>
        <v>-3316061.4799999967</v>
      </c>
      <c r="AQ3" s="23">
        <f>SUM(AQ4:AQ7)</f>
        <v>41632000</v>
      </c>
      <c r="AR3" s="23">
        <f>SUM(AR4:AR7)</f>
        <v>32267472.709999997</v>
      </c>
      <c r="AS3" s="23">
        <f>AR3-AQ3</f>
        <v>-9364527.2900000028</v>
      </c>
      <c r="AT3" s="23">
        <f>SUM(AT4:AT7)</f>
        <v>12431000</v>
      </c>
      <c r="AU3" s="23">
        <f>SUM(AU4:AU7)</f>
        <v>12431000</v>
      </c>
      <c r="AV3" s="23">
        <f>AU3-AT3</f>
        <v>0</v>
      </c>
      <c r="AW3" s="23">
        <f>SUM(AW4:AW7)</f>
        <v>89915000</v>
      </c>
      <c r="AX3" s="23">
        <f>SUM(AX4:AX7)</f>
        <v>110978394.45</v>
      </c>
      <c r="AY3" s="23">
        <f>AX3-AW3</f>
        <v>21063394.450000003</v>
      </c>
      <c r="AZ3" s="23">
        <f>SUM(AZ4:AZ7)</f>
        <v>24164000</v>
      </c>
      <c r="BA3" s="23">
        <f>SUM(BA4:BA7)</f>
        <v>24026863.329999998</v>
      </c>
      <c r="BB3" s="23">
        <f>BA3-AZ3</f>
        <v>-137136.67000000179</v>
      </c>
      <c r="BC3" s="23">
        <f>SUM(BC4:BC7)</f>
        <v>82391000</v>
      </c>
      <c r="BD3" s="23">
        <f>SUM(BD4:BD7)</f>
        <v>82500287.290000007</v>
      </c>
      <c r="BE3" s="23">
        <f>BD3-BC3</f>
        <v>109287.29000000656</v>
      </c>
      <c r="BF3" s="23">
        <f>SUM(BF4:BF7)</f>
        <v>180000000</v>
      </c>
      <c r="BG3" s="23">
        <f>SUM(BG4:BG7)</f>
        <v>287455221.5</v>
      </c>
      <c r="BH3" s="23">
        <f>BG3-BF3</f>
        <v>107455221.5</v>
      </c>
      <c r="BI3" s="23">
        <f>SUM(BI4:BI7)</f>
        <v>40000000</v>
      </c>
      <c r="BJ3" s="23">
        <f>SUM(BJ4:BJ7)</f>
        <v>40010465.490000002</v>
      </c>
      <c r="BK3" s="23">
        <f>BJ3-BI3</f>
        <v>10465.490000002086</v>
      </c>
      <c r="BL3" s="23">
        <f>SUM(BL4:BL7)</f>
        <v>890634000</v>
      </c>
      <c r="BM3" s="23">
        <f>SUM(BM4:BM7)</f>
        <v>1301257430.9000001</v>
      </c>
      <c r="BN3" s="23">
        <f>BM3-BL3</f>
        <v>410623430.9000001</v>
      </c>
      <c r="BO3" s="23">
        <f>SUM(BO4:BO7)</f>
        <v>140400000</v>
      </c>
      <c r="BP3" s="23">
        <f>SUM(BP4:BP7)</f>
        <v>90067506.460000008</v>
      </c>
      <c r="BQ3" s="23">
        <f>BP3-BO3</f>
        <v>-50332493.539999992</v>
      </c>
      <c r="BR3" s="23">
        <f>SUM(BR4:BR7)</f>
        <v>31200000</v>
      </c>
      <c r="BS3" s="23">
        <f>SUM(BS4:BS7)</f>
        <v>31200000</v>
      </c>
      <c r="BT3" s="23">
        <f>BS3-BR3</f>
        <v>0</v>
      </c>
    </row>
    <row r="4" spans="1:72" s="18" customFormat="1" ht="30" customHeight="1" x14ac:dyDescent="0.25">
      <c r="A4" s="25" t="s">
        <v>88</v>
      </c>
      <c r="B4" s="19">
        <f>SUMIF(D2:BT2,B2,D4:BT4)</f>
        <v>0</v>
      </c>
      <c r="C4" s="19">
        <f>SUMIF(D2:BT2,C2,D4:BT4)</f>
        <v>0</v>
      </c>
      <c r="D4" s="19"/>
      <c r="E4" s="19"/>
      <c r="F4" s="19">
        <f>E4-D4</f>
        <v>0</v>
      </c>
      <c r="G4" s="19"/>
      <c r="H4" s="19"/>
      <c r="I4" s="19">
        <f>H4-G4</f>
        <v>0</v>
      </c>
      <c r="J4" s="19"/>
      <c r="K4" s="19"/>
      <c r="L4" s="19">
        <f>K4-J4</f>
        <v>0</v>
      </c>
      <c r="M4" s="19"/>
      <c r="N4" s="19"/>
      <c r="O4" s="19">
        <f>N4-M4</f>
        <v>0</v>
      </c>
      <c r="P4" s="19"/>
      <c r="Q4" s="19"/>
      <c r="R4" s="19">
        <f>Q4-P4</f>
        <v>0</v>
      </c>
      <c r="S4" s="19"/>
      <c r="T4" s="19"/>
      <c r="U4" s="19">
        <f>T4-S4</f>
        <v>0</v>
      </c>
      <c r="V4" s="19"/>
      <c r="W4" s="19"/>
      <c r="X4" s="19">
        <f>W4-V4</f>
        <v>0</v>
      </c>
      <c r="Y4" s="19"/>
      <c r="Z4" s="19"/>
      <c r="AA4" s="19">
        <f>Z4-Y4</f>
        <v>0</v>
      </c>
      <c r="AB4" s="19"/>
      <c r="AC4" s="19"/>
      <c r="AD4" s="19">
        <f>AC4-AB4</f>
        <v>0</v>
      </c>
      <c r="AE4" s="19"/>
      <c r="AF4" s="19"/>
      <c r="AG4" s="19">
        <f>AF4-AE4</f>
        <v>0</v>
      </c>
      <c r="AH4" s="19"/>
      <c r="AI4" s="19"/>
      <c r="AJ4" s="19">
        <f>AI4-AH4</f>
        <v>0</v>
      </c>
      <c r="AK4" s="19"/>
      <c r="AL4" s="19"/>
      <c r="AM4" s="19">
        <f>AL4-AK4</f>
        <v>0</v>
      </c>
      <c r="AN4" s="19"/>
      <c r="AO4" s="19"/>
      <c r="AP4" s="19">
        <f>AO4-AN4</f>
        <v>0</v>
      </c>
      <c r="AQ4" s="19"/>
      <c r="AR4" s="19"/>
      <c r="AS4" s="19">
        <f>AR4-AQ4</f>
        <v>0</v>
      </c>
      <c r="AT4" s="19"/>
      <c r="AU4" s="19"/>
      <c r="AV4" s="19">
        <f>AU4-AT4</f>
        <v>0</v>
      </c>
      <c r="AW4" s="19"/>
      <c r="AX4" s="19"/>
      <c r="AY4" s="19">
        <f>AX4-AW4</f>
        <v>0</v>
      </c>
      <c r="AZ4" s="19"/>
      <c r="BA4" s="19"/>
      <c r="BB4" s="19">
        <f>BA4-AZ4</f>
        <v>0</v>
      </c>
      <c r="BC4" s="19"/>
      <c r="BD4" s="19"/>
      <c r="BE4" s="19">
        <f>BD4-BC4</f>
        <v>0</v>
      </c>
      <c r="BF4" s="19"/>
      <c r="BG4" s="19"/>
      <c r="BH4" s="19">
        <f>BG4-BF4</f>
        <v>0</v>
      </c>
      <c r="BI4" s="19"/>
      <c r="BJ4" s="19"/>
      <c r="BK4" s="19">
        <f>BJ4-BI4</f>
        <v>0</v>
      </c>
      <c r="BL4" s="19"/>
      <c r="BM4" s="19"/>
      <c r="BN4" s="19">
        <f>BM4-BL4</f>
        <v>0</v>
      </c>
      <c r="BO4" s="19"/>
      <c r="BP4" s="19"/>
      <c r="BQ4" s="19">
        <f>BP4-BO4</f>
        <v>0</v>
      </c>
      <c r="BR4" s="19"/>
      <c r="BS4" s="19"/>
      <c r="BT4" s="19">
        <f>BS4-BR4</f>
        <v>0</v>
      </c>
    </row>
    <row r="5" spans="1:72" s="18" customFormat="1" ht="30" customHeight="1" x14ac:dyDescent="0.25">
      <c r="A5" s="25" t="s">
        <v>87</v>
      </c>
      <c r="B5" s="19">
        <f>SUMIF(D2:BT2,B2,D5:BT5)</f>
        <v>0</v>
      </c>
      <c r="C5" s="19">
        <f>SUMIF(D2:BT2,C2,D5:BT5)</f>
        <v>0</v>
      </c>
      <c r="D5" s="19"/>
      <c r="E5" s="19"/>
      <c r="F5" s="19">
        <f>E5-D5</f>
        <v>0</v>
      </c>
      <c r="G5" s="19"/>
      <c r="H5" s="19"/>
      <c r="I5" s="19">
        <f>H5-G5</f>
        <v>0</v>
      </c>
      <c r="J5" s="19"/>
      <c r="K5" s="19"/>
      <c r="L5" s="19">
        <f>K5-J5</f>
        <v>0</v>
      </c>
      <c r="M5" s="19"/>
      <c r="N5" s="19"/>
      <c r="O5" s="19">
        <f>N5-M5</f>
        <v>0</v>
      </c>
      <c r="P5" s="19"/>
      <c r="Q5" s="19"/>
      <c r="R5" s="19">
        <f>Q5-P5</f>
        <v>0</v>
      </c>
      <c r="S5" s="19"/>
      <c r="T5" s="19"/>
      <c r="U5" s="19">
        <f>T5-S5</f>
        <v>0</v>
      </c>
      <c r="V5" s="19"/>
      <c r="W5" s="19"/>
      <c r="X5" s="19">
        <f>W5-V5</f>
        <v>0</v>
      </c>
      <c r="Y5" s="19"/>
      <c r="Z5" s="19"/>
      <c r="AA5" s="19">
        <f>Z5-Y5</f>
        <v>0</v>
      </c>
      <c r="AB5" s="19"/>
      <c r="AC5" s="19"/>
      <c r="AD5" s="19">
        <f>AC5-AB5</f>
        <v>0</v>
      </c>
      <c r="AE5" s="19"/>
      <c r="AF5" s="19"/>
      <c r="AG5" s="19">
        <f>AF5-AE5</f>
        <v>0</v>
      </c>
      <c r="AH5" s="19"/>
      <c r="AI5" s="19"/>
      <c r="AJ5" s="19">
        <f>AI5-AH5</f>
        <v>0</v>
      </c>
      <c r="AK5" s="19"/>
      <c r="AL5" s="19"/>
      <c r="AM5" s="19">
        <f>AL5-AK5</f>
        <v>0</v>
      </c>
      <c r="AN5" s="19"/>
      <c r="AO5" s="19"/>
      <c r="AP5" s="19">
        <f>AO5-AN5</f>
        <v>0</v>
      </c>
      <c r="AQ5" s="19"/>
      <c r="AR5" s="19"/>
      <c r="AS5" s="19">
        <f>AR5-AQ5</f>
        <v>0</v>
      </c>
      <c r="AT5" s="19"/>
      <c r="AU5" s="19"/>
      <c r="AV5" s="19">
        <f>AU5-AT5</f>
        <v>0</v>
      </c>
      <c r="AW5" s="19"/>
      <c r="AX5" s="19"/>
      <c r="AY5" s="19">
        <f>AX5-AW5</f>
        <v>0</v>
      </c>
      <c r="AZ5" s="19"/>
      <c r="BA5" s="19"/>
      <c r="BB5" s="19">
        <f>BA5-AZ5</f>
        <v>0</v>
      </c>
      <c r="BC5" s="19"/>
      <c r="BD5" s="19"/>
      <c r="BE5" s="19">
        <f>BD5-BC5</f>
        <v>0</v>
      </c>
      <c r="BF5" s="19"/>
      <c r="BG5" s="19"/>
      <c r="BH5" s="19">
        <f>BG5-BF5</f>
        <v>0</v>
      </c>
      <c r="BI5" s="19"/>
      <c r="BJ5" s="19"/>
      <c r="BK5" s="19">
        <f>BJ5-BI5</f>
        <v>0</v>
      </c>
      <c r="BL5" s="19"/>
      <c r="BM5" s="19"/>
      <c r="BN5" s="19">
        <f>BM5-BL5</f>
        <v>0</v>
      </c>
      <c r="BO5" s="19"/>
      <c r="BP5" s="19"/>
      <c r="BQ5" s="19">
        <f>BP5-BO5</f>
        <v>0</v>
      </c>
      <c r="BR5" s="19"/>
      <c r="BS5" s="19"/>
      <c r="BT5" s="19">
        <f>BS5-BR5</f>
        <v>0</v>
      </c>
    </row>
    <row r="6" spans="1:72" s="18" customFormat="1" ht="30" customHeight="1" x14ac:dyDescent="0.25">
      <c r="A6" s="25" t="s">
        <v>86</v>
      </c>
      <c r="B6" s="19">
        <f>SUMIF(D2:BT2,B2,D6:BT6)</f>
        <v>5831548000</v>
      </c>
      <c r="C6" s="19">
        <f>SUMIF(D2:BT2,C2,D6:BT6)</f>
        <v>5806091939.6100006</v>
      </c>
      <c r="D6" s="19">
        <v>182800000</v>
      </c>
      <c r="E6" s="19">
        <v>182800000</v>
      </c>
      <c r="F6" s="19">
        <f>E6-D6</f>
        <v>0</v>
      </c>
      <c r="G6" s="19">
        <v>1520911000</v>
      </c>
      <c r="H6" s="19">
        <v>1520911000</v>
      </c>
      <c r="I6" s="19">
        <f>H6-G6</f>
        <v>0</v>
      </c>
      <c r="J6" s="19">
        <v>1006057000</v>
      </c>
      <c r="K6" s="19">
        <f>1196950695</f>
        <v>1196950695</v>
      </c>
      <c r="L6" s="19">
        <f>K6-J6</f>
        <v>190893695</v>
      </c>
      <c r="M6" s="19">
        <v>563296000</v>
      </c>
      <c r="N6" s="19">
        <v>366712442</v>
      </c>
      <c r="O6" s="19">
        <f>N6-M6</f>
        <v>-196583558</v>
      </c>
      <c r="P6" s="19">
        <v>234469000</v>
      </c>
      <c r="Q6" s="19">
        <v>234469000</v>
      </c>
      <c r="R6" s="19">
        <f>Q6-P6</f>
        <v>0</v>
      </c>
      <c r="S6" s="19">
        <v>462448000</v>
      </c>
      <c r="T6" s="19">
        <v>462448000</v>
      </c>
      <c r="U6" s="19">
        <f>T6-S6</f>
        <v>0</v>
      </c>
      <c r="V6" s="19">
        <v>208626000</v>
      </c>
      <c r="W6" s="19">
        <v>208626000</v>
      </c>
      <c r="X6" s="19">
        <f>W6-V6</f>
        <v>0</v>
      </c>
      <c r="Y6" s="19">
        <v>21332000</v>
      </c>
      <c r="Z6" s="19">
        <v>21332000</v>
      </c>
      <c r="AA6" s="19">
        <f>Z6-Y6</f>
        <v>0</v>
      </c>
      <c r="AB6" s="19">
        <v>151055000</v>
      </c>
      <c r="AC6" s="19">
        <v>151055000</v>
      </c>
      <c r="AD6" s="19">
        <f>AC6-AB6</f>
        <v>0</v>
      </c>
      <c r="AE6" s="19">
        <v>32573000</v>
      </c>
      <c r="AF6" s="19">
        <v>32570039.719999999</v>
      </c>
      <c r="AG6" s="19">
        <f>AF6-AE6</f>
        <v>-2960.2800000011921</v>
      </c>
      <c r="AH6" s="19">
        <v>36386000</v>
      </c>
      <c r="AI6" s="19">
        <v>29816834.600000001</v>
      </c>
      <c r="AJ6" s="19">
        <f>AI6-AH6</f>
        <v>-6569165.3999999985</v>
      </c>
      <c r="AK6" s="19">
        <v>1084007000</v>
      </c>
      <c r="AL6" s="19">
        <v>1084007000</v>
      </c>
      <c r="AM6" s="19">
        <f>AL6-AK6</f>
        <v>0</v>
      </c>
      <c r="AN6" s="19">
        <v>62424000</v>
      </c>
      <c r="AO6" s="19">
        <v>59095591.630000003</v>
      </c>
      <c r="AP6" s="19">
        <f>AO6-AN6</f>
        <v>-3328408.3699999973</v>
      </c>
      <c r="AQ6" s="19">
        <v>41632000</v>
      </c>
      <c r="AR6" s="19">
        <v>32263185.329999998</v>
      </c>
      <c r="AS6" s="19">
        <f>AR6-AQ6</f>
        <v>-9368814.6700000018</v>
      </c>
      <c r="AT6" s="19">
        <v>12431000</v>
      </c>
      <c r="AU6" s="19">
        <v>12431000</v>
      </c>
      <c r="AV6" s="19">
        <f>AU6-AT6</f>
        <v>0</v>
      </c>
      <c r="AW6" s="19"/>
      <c r="AX6" s="19"/>
      <c r="AY6" s="19">
        <f>AX6-AW6</f>
        <v>0</v>
      </c>
      <c r="AZ6" s="19">
        <v>19655000</v>
      </c>
      <c r="BA6" s="19">
        <v>19158151.329999998</v>
      </c>
      <c r="BB6" s="19">
        <f>BA6-AZ6</f>
        <v>-496848.67000000179</v>
      </c>
      <c r="BC6" s="19">
        <v>82321000</v>
      </c>
      <c r="BD6" s="19">
        <v>82321000</v>
      </c>
      <c r="BE6" s="19">
        <f>BD6-BC6</f>
        <v>0</v>
      </c>
      <c r="BF6" s="19"/>
      <c r="BG6" s="19"/>
      <c r="BH6" s="19">
        <f>BG6-BF6</f>
        <v>0</v>
      </c>
      <c r="BI6" s="19">
        <v>40000000</v>
      </c>
      <c r="BJ6" s="19">
        <v>40000000</v>
      </c>
      <c r="BK6" s="19">
        <f>BJ6-BI6</f>
        <v>0</v>
      </c>
      <c r="BL6" s="19"/>
      <c r="BM6" s="19"/>
      <c r="BN6" s="19">
        <f>BM6-BL6</f>
        <v>0</v>
      </c>
      <c r="BO6" s="19">
        <v>37925000</v>
      </c>
      <c r="BP6" s="19">
        <v>37925000</v>
      </c>
      <c r="BQ6" s="19">
        <f>BP6-BO6</f>
        <v>0</v>
      </c>
      <c r="BR6" s="19">
        <v>31200000</v>
      </c>
      <c r="BS6" s="19">
        <v>31200000</v>
      </c>
      <c r="BT6" s="19">
        <f>BS6-BR6</f>
        <v>0</v>
      </c>
    </row>
    <row r="7" spans="1:72" s="18" customFormat="1" ht="30" customHeight="1" x14ac:dyDescent="0.25">
      <c r="A7" s="25" t="s">
        <v>85</v>
      </c>
      <c r="B7" s="19">
        <f>SUMIF(D2:BT2,B2,D7:BT7)</f>
        <v>1770821000</v>
      </c>
      <c r="C7" s="19">
        <f>SUMIF(D2:BT2,C2,D7:BT7)</f>
        <v>2396075906.1199999</v>
      </c>
      <c r="D7" s="19"/>
      <c r="E7" s="19">
        <v>177874.48</v>
      </c>
      <c r="F7" s="19">
        <f>E7-D7</f>
        <v>177874.48</v>
      </c>
      <c r="G7" s="19">
        <v>6000000</v>
      </c>
      <c r="H7" s="19">
        <v>6072200.0499999998</v>
      </c>
      <c r="I7" s="19">
        <f>H7-G7</f>
        <v>72200.049999999814</v>
      </c>
      <c r="J7" s="19">
        <v>2247000</v>
      </c>
      <c r="K7" s="19">
        <v>50542163</v>
      </c>
      <c r="L7" s="19">
        <f>K7-J7</f>
        <v>48295163</v>
      </c>
      <c r="M7" s="19">
        <v>69536000</v>
      </c>
      <c r="N7" s="19">
        <v>172440066</v>
      </c>
      <c r="O7" s="19">
        <f>N7-M7</f>
        <v>102904066</v>
      </c>
      <c r="P7" s="19">
        <v>4000000</v>
      </c>
      <c r="Q7" s="19">
        <v>4020729.7</v>
      </c>
      <c r="R7" s="19">
        <f>Q7-P7</f>
        <v>20729.700000000186</v>
      </c>
      <c r="S7" s="19">
        <v>6400000</v>
      </c>
      <c r="T7" s="19">
        <v>8407173.0899999999</v>
      </c>
      <c r="U7" s="19">
        <f>T7-S7</f>
        <v>2007173.0899999999</v>
      </c>
      <c r="V7" s="19">
        <v>9374000</v>
      </c>
      <c r="W7" s="19">
        <v>10044723.49</v>
      </c>
      <c r="X7" s="19">
        <f>W7-V7</f>
        <v>670723.49000000022</v>
      </c>
      <c r="Y7" s="19">
        <v>7668000</v>
      </c>
      <c r="Z7" s="19">
        <f>31716+4520000+499241.68+2000</f>
        <v>5052957.68</v>
      </c>
      <c r="AA7" s="19">
        <f>Z7-Y7</f>
        <v>-2615042.3200000003</v>
      </c>
      <c r="AB7" s="19">
        <v>27000000</v>
      </c>
      <c r="AC7" s="19">
        <v>31765447.66</v>
      </c>
      <c r="AD7" s="19">
        <f>AC7-AB7</f>
        <v>4765447.66</v>
      </c>
      <c r="AE7" s="19">
        <v>25500000</v>
      </c>
      <c r="AF7" s="19">
        <v>26986221.239999998</v>
      </c>
      <c r="AG7" s="19">
        <f>AF7-AE7</f>
        <v>1486221.2399999984</v>
      </c>
      <c r="AH7" s="19">
        <v>9500000</v>
      </c>
      <c r="AI7" s="19">
        <v>10010453.18</v>
      </c>
      <c r="AJ7" s="19">
        <f>AI7-AH7</f>
        <v>510453.1799999997</v>
      </c>
      <c r="AK7" s="19">
        <v>335993000</v>
      </c>
      <c r="AL7" s="19">
        <v>313647244.19</v>
      </c>
      <c r="AM7" s="19">
        <f>AL7-AK7</f>
        <v>-22345755.810000002</v>
      </c>
      <c r="AN7" s="19"/>
      <c r="AO7" s="19">
        <v>12346.89</v>
      </c>
      <c r="AP7" s="19">
        <f>AO7-AN7</f>
        <v>12346.89</v>
      </c>
      <c r="AQ7" s="19">
        <v>0</v>
      </c>
      <c r="AR7" s="19">
        <v>4287.38</v>
      </c>
      <c r="AS7" s="19">
        <f>AR7-AQ7</f>
        <v>4287.38</v>
      </c>
      <c r="AT7" s="19"/>
      <c r="AU7" s="19"/>
      <c r="AV7" s="19">
        <f>AU7-AT7</f>
        <v>0</v>
      </c>
      <c r="AW7" s="19">
        <v>89915000</v>
      </c>
      <c r="AX7" s="19">
        <v>110978394.45</v>
      </c>
      <c r="AY7" s="19">
        <f>AX7-AW7</f>
        <v>21063394.450000003</v>
      </c>
      <c r="AZ7" s="19">
        <v>4509000</v>
      </c>
      <c r="BA7" s="19">
        <v>4868712</v>
      </c>
      <c r="BB7" s="19">
        <f>BA7-AZ7</f>
        <v>359712</v>
      </c>
      <c r="BC7" s="19">
        <v>70000</v>
      </c>
      <c r="BD7" s="19">
        <v>179287.29</v>
      </c>
      <c r="BE7" s="19">
        <f>BD7-BC7</f>
        <v>109287.29000000001</v>
      </c>
      <c r="BF7" s="19">
        <v>180000000</v>
      </c>
      <c r="BG7" s="19">
        <v>287455221.5</v>
      </c>
      <c r="BH7" s="19">
        <f>BG7-BF7</f>
        <v>107455221.5</v>
      </c>
      <c r="BI7" s="19">
        <v>0</v>
      </c>
      <c r="BJ7" s="19">
        <v>10465.49</v>
      </c>
      <c r="BK7" s="19">
        <f>BJ7-BI7</f>
        <v>10465.49</v>
      </c>
      <c r="BL7" s="19">
        <v>890634000</v>
      </c>
      <c r="BM7" s="19">
        <v>1301257430.9000001</v>
      </c>
      <c r="BN7" s="19">
        <f>BM7-BL7</f>
        <v>410623430.9000001</v>
      </c>
      <c r="BO7" s="19">
        <v>102475000</v>
      </c>
      <c r="BP7" s="19">
        <v>52142506.460000001</v>
      </c>
      <c r="BQ7" s="19">
        <f>BP7-BO7</f>
        <v>-50332493.539999999</v>
      </c>
      <c r="BR7" s="19"/>
      <c r="BS7" s="19"/>
      <c r="BT7" s="19">
        <f>BS7-BR7</f>
        <v>0</v>
      </c>
    </row>
    <row r="8" spans="1:72" s="18" customFormat="1" ht="30" customHeight="1" x14ac:dyDescent="0.25">
      <c r="A8" s="24" t="s">
        <v>84</v>
      </c>
      <c r="B8" s="23">
        <f>B9+B16</f>
        <v>7581456000</v>
      </c>
      <c r="C8" s="23">
        <f>C9+C16</f>
        <v>7366386460.5999985</v>
      </c>
      <c r="D8" s="23">
        <f>D9+D16</f>
        <v>182800000</v>
      </c>
      <c r="E8" s="23">
        <f>E9+E16</f>
        <v>176354695.94999999</v>
      </c>
      <c r="F8" s="23">
        <f>E8-D8</f>
        <v>-6445304.0500000119</v>
      </c>
      <c r="G8" s="23">
        <f>G9+G16</f>
        <v>1526911000</v>
      </c>
      <c r="H8" s="23">
        <f>H9+H16</f>
        <v>1520842809.4000001</v>
      </c>
      <c r="I8" s="23">
        <f>I9+I16</f>
        <v>-6068190.5999997556</v>
      </c>
      <c r="J8" s="23">
        <f>J9+J16</f>
        <v>1008304000</v>
      </c>
      <c r="K8" s="23">
        <f>K9+K16</f>
        <v>1183079411</v>
      </c>
      <c r="L8" s="23">
        <f>L9+L16</f>
        <v>174775411</v>
      </c>
      <c r="M8" s="23">
        <f>M9+M16</f>
        <v>632832000</v>
      </c>
      <c r="N8" s="23">
        <f>N9+N16</f>
        <v>538753385</v>
      </c>
      <c r="O8" s="23">
        <f>O9+O16</f>
        <v>-94078615</v>
      </c>
      <c r="P8" s="23">
        <f>P9+P16</f>
        <v>238469000</v>
      </c>
      <c r="Q8" s="23">
        <f>Q9+Q16</f>
        <v>238418142.69999999</v>
      </c>
      <c r="R8" s="23">
        <f>R9+R16</f>
        <v>-50857.29999999702</v>
      </c>
      <c r="S8" s="23">
        <f>S9+S16</f>
        <v>468848000</v>
      </c>
      <c r="T8" s="23">
        <f>T9+T16</f>
        <v>457888157.78999996</v>
      </c>
      <c r="U8" s="23">
        <f>U9+U16</f>
        <v>-10959842.210000038</v>
      </c>
      <c r="V8" s="23">
        <f>V9+V16</f>
        <v>218000000</v>
      </c>
      <c r="W8" s="23">
        <f>W9+W16</f>
        <v>157520179.82999998</v>
      </c>
      <c r="X8" s="23">
        <f>X9+X16</f>
        <v>-60479820.170000017</v>
      </c>
      <c r="Y8" s="23">
        <f>Y9+Y16</f>
        <v>29000000</v>
      </c>
      <c r="Z8" s="23">
        <f>Z9+Z16</f>
        <v>26384866.960000001</v>
      </c>
      <c r="AA8" s="23">
        <f>AA9+AA16</f>
        <v>-2615133.0399999991</v>
      </c>
      <c r="AB8" s="23">
        <f>AB9+AB16</f>
        <v>178055000</v>
      </c>
      <c r="AC8" s="23">
        <f>AC9+AC16</f>
        <v>165331999.56</v>
      </c>
      <c r="AD8" s="23">
        <f>AD9+AD16</f>
        <v>-12723000.440000003</v>
      </c>
      <c r="AE8" s="23">
        <f>AE9+AE16</f>
        <v>58073000</v>
      </c>
      <c r="AF8" s="23">
        <f>AF9+AF16</f>
        <v>49192968.490000002</v>
      </c>
      <c r="AG8" s="23">
        <f>AG9+AG16</f>
        <v>-8880031.5099999998</v>
      </c>
      <c r="AH8" s="23">
        <f>AH9+AH16</f>
        <v>37856000</v>
      </c>
      <c r="AI8" s="23">
        <f>AI9+AI16</f>
        <v>33467699.449999999</v>
      </c>
      <c r="AJ8" s="23">
        <f>AJ9+AJ16</f>
        <v>-4388300.5500000007</v>
      </c>
      <c r="AK8" s="23">
        <f>AK9+AK16</f>
        <v>1420000000</v>
      </c>
      <c r="AL8" s="23">
        <f>AL9+AL16</f>
        <v>1397654244.1900001</v>
      </c>
      <c r="AM8" s="23">
        <f>AM9+AM16</f>
        <v>-22345755.809999987</v>
      </c>
      <c r="AN8" s="23">
        <f>AN9+AN16</f>
        <v>62424000</v>
      </c>
      <c r="AO8" s="23">
        <f>AO9+AO16</f>
        <v>59828144.339999996</v>
      </c>
      <c r="AP8" s="23">
        <f>AP9+AP16</f>
        <v>-2595855.6600000043</v>
      </c>
      <c r="AQ8" s="23">
        <f>AQ9+AQ16</f>
        <v>41632000</v>
      </c>
      <c r="AR8" s="23">
        <f>AR9+AR16</f>
        <v>34952297.479999997</v>
      </c>
      <c r="AS8" s="23">
        <f>AS9+AS16</f>
        <v>-6679702.5200000033</v>
      </c>
      <c r="AT8" s="23">
        <f>AT9+AT16</f>
        <v>12431000</v>
      </c>
      <c r="AU8" s="23">
        <f>AU9+AU16</f>
        <v>12430303.030000001</v>
      </c>
      <c r="AV8" s="23">
        <f>AV9+AV16</f>
        <v>-696.96999999880791</v>
      </c>
      <c r="AW8" s="23">
        <f>AW9+AW16</f>
        <v>81000000</v>
      </c>
      <c r="AX8" s="23">
        <f>AX9+AX16</f>
        <v>37040778.789999999</v>
      </c>
      <c r="AY8" s="23">
        <f>AY9+AY16</f>
        <v>-43959221.210000001</v>
      </c>
      <c r="AZ8" s="23">
        <f>AZ9+AZ16</f>
        <v>24164000</v>
      </c>
      <c r="BA8" s="23">
        <f>BA9+BA16</f>
        <v>23064344.699999999</v>
      </c>
      <c r="BB8" s="23">
        <f>BB9+BB16</f>
        <v>-1099655.3000000007</v>
      </c>
      <c r="BC8" s="23">
        <f>BC9+BC16</f>
        <v>82391000</v>
      </c>
      <c r="BD8" s="23">
        <f>BD9+BD16</f>
        <v>77558263.230000004</v>
      </c>
      <c r="BE8" s="23">
        <f>BE9+BE16</f>
        <v>-4832736.7699999986</v>
      </c>
      <c r="BF8" s="23">
        <f>BF9+BF16</f>
        <v>180000000</v>
      </c>
      <c r="BG8" s="23">
        <f>BG9+BG16</f>
        <v>170358446</v>
      </c>
      <c r="BH8" s="23">
        <f>BH9+BH16</f>
        <v>-9641554.0000000075</v>
      </c>
      <c r="BI8" s="23">
        <f>BI9+BI16</f>
        <v>40000000</v>
      </c>
      <c r="BJ8" s="23">
        <f>BJ9+BJ16</f>
        <v>35765243.759999998</v>
      </c>
      <c r="BK8" s="23">
        <f>BK9+BK16</f>
        <v>-4234756.24</v>
      </c>
      <c r="BL8" s="23">
        <f>BL9+BL16</f>
        <v>886666000</v>
      </c>
      <c r="BM8" s="23">
        <f>BM9+BM16</f>
        <v>883812041.51999998</v>
      </c>
      <c r="BN8" s="23">
        <f>BN9+BN16</f>
        <v>-2853958.4799999744</v>
      </c>
      <c r="BO8" s="23">
        <f>BO9+BO16</f>
        <v>140400000</v>
      </c>
      <c r="BP8" s="23">
        <f>BP9+BP16</f>
        <v>74516498.850000009</v>
      </c>
      <c r="BQ8" s="23">
        <f>BQ9+BQ16</f>
        <v>-65883501.149999999</v>
      </c>
      <c r="BR8" s="23">
        <f>BR9+BR16</f>
        <v>31200000</v>
      </c>
      <c r="BS8" s="23">
        <f>BS9+BS16</f>
        <v>12171538.58</v>
      </c>
      <c r="BT8" s="23">
        <f>BT9+BT16</f>
        <v>-19028461.420000002</v>
      </c>
    </row>
    <row r="9" spans="1:72" s="22" customFormat="1" ht="30" customHeight="1" x14ac:dyDescent="0.25">
      <c r="A9" s="24" t="s">
        <v>83</v>
      </c>
      <c r="B9" s="23">
        <f>SUM(B10:B15)</f>
        <v>5843432739.3499994</v>
      </c>
      <c r="C9" s="23">
        <f>SUM(C10:C15)</f>
        <v>5471425466.289999</v>
      </c>
      <c r="D9" s="23">
        <f>SUM(D10:D15)</f>
        <v>179649000</v>
      </c>
      <c r="E9" s="23">
        <f>SUM(E10:E15)</f>
        <v>166103380.16</v>
      </c>
      <c r="F9" s="23">
        <f>E9-D9</f>
        <v>-13545619.840000004</v>
      </c>
      <c r="G9" s="23">
        <f>SUM(G10:G15)</f>
        <v>1348506363.3499999</v>
      </c>
      <c r="H9" s="23">
        <f>SUM(H10:H15)</f>
        <v>1346562678.5900002</v>
      </c>
      <c r="I9" s="23">
        <f>H9-G9</f>
        <v>-1943684.759999752</v>
      </c>
      <c r="J9" s="23">
        <f>SUM(J10:J15)</f>
        <v>972807210</v>
      </c>
      <c r="K9" s="23">
        <f>SUM(K10:K15)</f>
        <v>969445994</v>
      </c>
      <c r="L9" s="23">
        <f>K9-J9</f>
        <v>-3361216</v>
      </c>
      <c r="M9" s="23">
        <f>SUM(M10:M15)</f>
        <v>632832000</v>
      </c>
      <c r="N9" s="23">
        <f>SUM(N10:N15)</f>
        <v>538753385</v>
      </c>
      <c r="O9" s="23">
        <f>N9-M9</f>
        <v>-94078615</v>
      </c>
      <c r="P9" s="23">
        <f>SUM(P10:P15)</f>
        <v>115066000</v>
      </c>
      <c r="Q9" s="23">
        <f>SUM(Q10:Q15)</f>
        <v>115015914.7</v>
      </c>
      <c r="R9" s="23">
        <f>Q9-P9</f>
        <v>-50085.29999999702</v>
      </c>
      <c r="S9" s="23">
        <f>SUM(S10:S15)</f>
        <v>463728000</v>
      </c>
      <c r="T9" s="23">
        <f>SUM(T10:T15)</f>
        <v>453460456.78999996</v>
      </c>
      <c r="U9" s="23">
        <f>T9-S9</f>
        <v>-10267543.210000038</v>
      </c>
      <c r="V9" s="23">
        <f>SUM(V10:V15)</f>
        <v>217340000</v>
      </c>
      <c r="W9" s="23">
        <f>SUM(W10:W15)</f>
        <v>156986355.38999999</v>
      </c>
      <c r="X9" s="23">
        <f>W9-V9</f>
        <v>-60353644.610000014</v>
      </c>
      <c r="Y9" s="23">
        <f>SUM(Y10:Y15)</f>
        <v>27796500</v>
      </c>
      <c r="Z9" s="23">
        <f>SUM(Z10:Z15)</f>
        <v>25426702.960000001</v>
      </c>
      <c r="AA9" s="23">
        <f>Z9-Y9</f>
        <v>-2369797.0399999991</v>
      </c>
      <c r="AB9" s="23">
        <f>SUM(AB10:AB15)</f>
        <v>175865000</v>
      </c>
      <c r="AC9" s="23">
        <f>SUM(AC10:AC15)</f>
        <v>163269314.41</v>
      </c>
      <c r="AD9" s="23">
        <f>AC9-AB9</f>
        <v>-12595685.590000004</v>
      </c>
      <c r="AE9" s="23">
        <f>SUM(AE10:AE15)</f>
        <v>51146000</v>
      </c>
      <c r="AF9" s="23">
        <f>SUM(AF10:AF15)</f>
        <v>43368505.890000001</v>
      </c>
      <c r="AG9" s="23">
        <f>AF9-AE9</f>
        <v>-7777494.1099999994</v>
      </c>
      <c r="AH9" s="23">
        <f>SUM(AH10:AH15)</f>
        <v>36905000</v>
      </c>
      <c r="AI9" s="23">
        <f>SUM(AI10:AI15)</f>
        <v>32570311.449999999</v>
      </c>
      <c r="AJ9" s="23">
        <f>AI9-AH9</f>
        <v>-4334688.5500000007</v>
      </c>
      <c r="AK9" s="23">
        <f>SUM(AK10:AK15)</f>
        <v>120435666</v>
      </c>
      <c r="AL9" s="23">
        <f>SUM(AL10:AL15)</f>
        <v>102950702.45</v>
      </c>
      <c r="AM9" s="23">
        <f>AL9-AK9</f>
        <v>-17484963.549999997</v>
      </c>
      <c r="AN9" s="23">
        <f>SUM(AN10:AN15)</f>
        <v>61417000</v>
      </c>
      <c r="AO9" s="23">
        <f>SUM(AO10:AO15)</f>
        <v>58822694.519999996</v>
      </c>
      <c r="AP9" s="23">
        <f>AO9-AN9</f>
        <v>-2594305.4800000042</v>
      </c>
      <c r="AQ9" s="23">
        <f>SUM(AQ10:AQ15)</f>
        <v>41312000</v>
      </c>
      <c r="AR9" s="23">
        <f>SUM(AR10:AR15)</f>
        <v>34667884.479999997</v>
      </c>
      <c r="AS9" s="23">
        <f>AR9-AQ9</f>
        <v>-6644115.5200000033</v>
      </c>
      <c r="AT9" s="23">
        <f>SUM(AT10:AT15)</f>
        <v>12401000</v>
      </c>
      <c r="AU9" s="23">
        <f>SUM(AU10:AU15)</f>
        <v>12400395.030000001</v>
      </c>
      <c r="AV9" s="23">
        <f>AU9-AT9</f>
        <v>-604.96999999880791</v>
      </c>
      <c r="AW9" s="23">
        <f>SUM(AW10:AW15)</f>
        <v>74330000</v>
      </c>
      <c r="AX9" s="23">
        <f>SUM(AX10:AX15)</f>
        <v>35190699.82</v>
      </c>
      <c r="AY9" s="23">
        <f>AX9-AW9</f>
        <v>-39139300.18</v>
      </c>
      <c r="AZ9" s="23">
        <f>SUM(AZ10:AZ15)</f>
        <v>23777000</v>
      </c>
      <c r="BA9" s="23">
        <f>SUM(BA10:BA15)</f>
        <v>22684974.699999999</v>
      </c>
      <c r="BB9" s="23">
        <f>BA9-AZ9</f>
        <v>-1092025.3000000007</v>
      </c>
      <c r="BC9" s="23">
        <f>SUM(BC10:BC15)</f>
        <v>80246000</v>
      </c>
      <c r="BD9" s="23">
        <f>SUM(BD10:BD15)</f>
        <v>75416684.030000001</v>
      </c>
      <c r="BE9" s="23">
        <f>BD9-BC9</f>
        <v>-4829315.9699999988</v>
      </c>
      <c r="BF9" s="23">
        <f>SUM(BF10:BF15)</f>
        <v>176500000</v>
      </c>
      <c r="BG9" s="23">
        <f>SUM(BG10:BG15)</f>
        <v>167832474.78999999</v>
      </c>
      <c r="BH9" s="23">
        <f>BG9-BF9</f>
        <v>-8667525.2100000083</v>
      </c>
      <c r="BI9" s="23">
        <f>SUM(BI10:BI15)</f>
        <v>33950000</v>
      </c>
      <c r="BJ9" s="23">
        <f>SUM(BJ10:BJ15)</f>
        <v>33327130.02</v>
      </c>
      <c r="BK9" s="23">
        <f>BJ9-BI9</f>
        <v>-622869.98000000045</v>
      </c>
      <c r="BL9" s="23">
        <f>SUM(BL10:BL15)</f>
        <v>834116000</v>
      </c>
      <c r="BM9" s="23">
        <f>SUM(BM10:BM15)</f>
        <v>833018191.47000003</v>
      </c>
      <c r="BN9" s="23">
        <f>BM9-BL9</f>
        <v>-1097808.5299999714</v>
      </c>
      <c r="BO9" s="23">
        <f>SUM(BO10:BO15)</f>
        <v>132812000</v>
      </c>
      <c r="BP9" s="23">
        <f>SUM(BP10:BP15)</f>
        <v>72072562.060000002</v>
      </c>
      <c r="BQ9" s="23">
        <f>BP9-BO9</f>
        <v>-60739437.939999998</v>
      </c>
      <c r="BR9" s="23">
        <f>SUM(BR10:BR15)</f>
        <v>30495000</v>
      </c>
      <c r="BS9" s="23">
        <f>SUM(BS10:BS15)</f>
        <v>12078073.58</v>
      </c>
      <c r="BT9" s="23">
        <f>BS9-BR9</f>
        <v>-18416926.420000002</v>
      </c>
    </row>
    <row r="10" spans="1:72" s="18" customFormat="1" ht="30" customHeight="1" x14ac:dyDescent="0.25">
      <c r="A10" s="25" t="s">
        <v>82</v>
      </c>
      <c r="B10" s="19">
        <f>SUMIF(D2:BT2,B2,D10:BT10)</f>
        <v>3736061439.9499998</v>
      </c>
      <c r="C10" s="19">
        <f>SUMIF(D2:BT2,C2,D10:BT10)</f>
        <v>3539462932.4899998</v>
      </c>
      <c r="D10" s="19">
        <v>147948000</v>
      </c>
      <c r="E10" s="19">
        <v>134669509.40000001</v>
      </c>
      <c r="F10" s="19">
        <f>E10-D10</f>
        <v>-13278490.599999994</v>
      </c>
      <c r="G10" s="19">
        <v>873129640.15999997</v>
      </c>
      <c r="H10" s="19">
        <v>872526861.16999996</v>
      </c>
      <c r="I10" s="19">
        <f>H10-G10</f>
        <v>-602778.99000000954</v>
      </c>
      <c r="J10" s="19">
        <v>768991182</v>
      </c>
      <c r="K10" s="19">
        <v>769285835</v>
      </c>
      <c r="L10" s="19">
        <f>K10-J10</f>
        <v>294653</v>
      </c>
      <c r="M10" s="19">
        <v>426450888</v>
      </c>
      <c r="N10" s="19">
        <v>391516430</v>
      </c>
      <c r="O10" s="19">
        <f>N10-M10</f>
        <v>-34934458</v>
      </c>
      <c r="P10" s="19">
        <v>47539000</v>
      </c>
      <c r="Q10" s="19">
        <v>47527830.280000001</v>
      </c>
      <c r="R10" s="19">
        <f>Q10-P10</f>
        <v>-11169.719999998808</v>
      </c>
      <c r="S10" s="19">
        <v>391879000</v>
      </c>
      <c r="T10" s="19">
        <v>384446615.32999998</v>
      </c>
      <c r="U10" s="19">
        <f>T10-S10</f>
        <v>-7432384.6700000167</v>
      </c>
      <c r="V10" s="19">
        <v>24691600</v>
      </c>
      <c r="W10" s="19">
        <v>18065584.920000002</v>
      </c>
      <c r="X10" s="19">
        <f>W10-V10</f>
        <v>-6626015.0799999982</v>
      </c>
      <c r="Y10" s="19">
        <v>21023300</v>
      </c>
      <c r="Z10" s="19">
        <v>18940250.719999999</v>
      </c>
      <c r="AA10" s="19">
        <f>Z10-Y10</f>
        <v>-2083049.2800000012</v>
      </c>
      <c r="AB10" s="19">
        <v>107015000</v>
      </c>
      <c r="AC10" s="19">
        <v>96244665.799999997</v>
      </c>
      <c r="AD10" s="19">
        <f>AC10-AB10</f>
        <v>-10770334.200000003</v>
      </c>
      <c r="AE10" s="19">
        <v>35577000</v>
      </c>
      <c r="AF10" s="19">
        <v>29443054.219999999</v>
      </c>
      <c r="AG10" s="19">
        <f>AF10-AE10</f>
        <v>-6133945.7800000012</v>
      </c>
      <c r="AH10" s="19">
        <v>22054844</v>
      </c>
      <c r="AI10" s="19">
        <v>19081511.02</v>
      </c>
      <c r="AJ10" s="19">
        <f>AI10-AH10</f>
        <v>-2973332.9800000004</v>
      </c>
      <c r="AK10" s="19">
        <v>101870666</v>
      </c>
      <c r="AL10" s="19">
        <v>88075502.189999998</v>
      </c>
      <c r="AM10" s="19">
        <f>AL10-AK10</f>
        <v>-13795163.810000002</v>
      </c>
      <c r="AN10" s="19">
        <v>35269758</v>
      </c>
      <c r="AO10" s="19">
        <v>34897400.289999999</v>
      </c>
      <c r="AP10" s="19">
        <f>AO10-AN10</f>
        <v>-372357.71000000089</v>
      </c>
      <c r="AQ10" s="19">
        <v>28800000</v>
      </c>
      <c r="AR10" s="19">
        <v>25609540.309999999</v>
      </c>
      <c r="AS10" s="19">
        <f>AR10-AQ10</f>
        <v>-3190459.6900000013</v>
      </c>
      <c r="AT10" s="19">
        <v>7394296.5899999999</v>
      </c>
      <c r="AU10" s="19">
        <v>7393723.5700000003</v>
      </c>
      <c r="AV10" s="19">
        <f>AU10-AT10</f>
        <v>-573.01999999955297</v>
      </c>
      <c r="AW10" s="19">
        <v>40331000</v>
      </c>
      <c r="AX10" s="19">
        <v>19643527.719999999</v>
      </c>
      <c r="AY10" s="19">
        <f>AX10-AW10</f>
        <v>-20687472.280000001</v>
      </c>
      <c r="AZ10" s="19">
        <v>17620575</v>
      </c>
      <c r="BA10" s="19">
        <v>16817733.809999999</v>
      </c>
      <c r="BB10" s="19">
        <f>BA10-AZ10</f>
        <v>-802841.19000000134</v>
      </c>
      <c r="BC10" s="19">
        <v>57048389</v>
      </c>
      <c r="BD10" s="19">
        <v>52470283.979999997</v>
      </c>
      <c r="BE10" s="19">
        <f>BD10-BC10</f>
        <v>-4578105.0200000033</v>
      </c>
      <c r="BF10" s="19">
        <v>152100000</v>
      </c>
      <c r="BG10" s="19">
        <v>141485067.22999999</v>
      </c>
      <c r="BH10" s="19">
        <f>BG10-BF10</f>
        <v>-10614932.770000011</v>
      </c>
      <c r="BI10" s="19">
        <v>15640217</v>
      </c>
      <c r="BJ10" s="19">
        <v>15289441.07</v>
      </c>
      <c r="BK10" s="19">
        <f>BJ10-BI10</f>
        <v>-350775.9299999997</v>
      </c>
      <c r="BL10" s="19">
        <v>306665000</v>
      </c>
      <c r="BM10" s="19">
        <v>308839910.79000002</v>
      </c>
      <c r="BN10" s="19">
        <f>BM10-BL10</f>
        <v>2174910.7900000215</v>
      </c>
      <c r="BO10" s="19">
        <v>96224000</v>
      </c>
      <c r="BP10" s="19">
        <v>42441835.210000001</v>
      </c>
      <c r="BQ10" s="19">
        <f>BP10-BO10</f>
        <v>-53782164.789999999</v>
      </c>
      <c r="BR10" s="19">
        <v>10798084.199999999</v>
      </c>
      <c r="BS10" s="19">
        <v>4750818.46</v>
      </c>
      <c r="BT10" s="19">
        <f>BS10-BR10</f>
        <v>-6047265.7399999993</v>
      </c>
    </row>
    <row r="11" spans="1:72" s="18" customFormat="1" ht="30" customHeight="1" x14ac:dyDescent="0.25">
      <c r="A11" s="25" t="s">
        <v>81</v>
      </c>
      <c r="B11" s="19">
        <f>SUMIF(D2:BT2,B2,D11:BT11)</f>
        <v>1922449163.6900001</v>
      </c>
      <c r="C11" s="19">
        <f>SUMIF(D2:BT2,C2,D11:BT11)</f>
        <v>1797719760.6500001</v>
      </c>
      <c r="D11" s="19">
        <v>31701000</v>
      </c>
      <c r="E11" s="19">
        <v>31433870.760000002</v>
      </c>
      <c r="F11" s="19">
        <f>E11-D11</f>
        <v>-267129.23999999836</v>
      </c>
      <c r="G11" s="19">
        <v>475314587.48000002</v>
      </c>
      <c r="H11" s="19">
        <v>473978174.26999998</v>
      </c>
      <c r="I11" s="19">
        <f>H11-G11</f>
        <v>-1336413.2100000381</v>
      </c>
      <c r="J11" s="19">
        <v>203816028</v>
      </c>
      <c r="K11" s="19">
        <v>200160159</v>
      </c>
      <c r="L11" s="19">
        <f>K11-J11</f>
        <v>-3655869</v>
      </c>
      <c r="M11" s="19">
        <v>206381112</v>
      </c>
      <c r="N11" s="19">
        <v>147236955</v>
      </c>
      <c r="O11" s="19">
        <f>N11-M11</f>
        <v>-59144157</v>
      </c>
      <c r="P11" s="19">
        <v>67527000</v>
      </c>
      <c r="Q11" s="19">
        <v>67488084.420000002</v>
      </c>
      <c r="R11" s="19">
        <f>Q11-P11</f>
        <v>-38915.579999998212</v>
      </c>
      <c r="S11" s="19">
        <v>71849000</v>
      </c>
      <c r="T11" s="19">
        <v>69013841.459999993</v>
      </c>
      <c r="U11" s="19">
        <f>T11-S11</f>
        <v>-2835158.5400000066</v>
      </c>
      <c r="V11" s="19">
        <v>9108400</v>
      </c>
      <c r="W11" s="19">
        <v>5710770.4699999997</v>
      </c>
      <c r="X11" s="19">
        <f>W11-V11</f>
        <v>-3397629.5300000003</v>
      </c>
      <c r="Y11" s="19">
        <v>6773200</v>
      </c>
      <c r="Z11" s="19">
        <v>6486452.2400000002</v>
      </c>
      <c r="AA11" s="19">
        <f>Z11-Y11</f>
        <v>-286747.75999999978</v>
      </c>
      <c r="AB11" s="19">
        <v>68750000</v>
      </c>
      <c r="AC11" s="19">
        <v>66924648.609999999</v>
      </c>
      <c r="AD11" s="19">
        <f>AC11-AB11</f>
        <v>-1825351.3900000006</v>
      </c>
      <c r="AE11" s="19">
        <v>15569000</v>
      </c>
      <c r="AF11" s="19">
        <v>13925451.67</v>
      </c>
      <c r="AG11" s="19">
        <f>AF11-AE11</f>
        <v>-1643548.33</v>
      </c>
      <c r="AH11" s="19">
        <v>14850156</v>
      </c>
      <c r="AI11" s="19">
        <v>13488800.43</v>
      </c>
      <c r="AJ11" s="19">
        <f>AI11-AH11</f>
        <v>-1361355.5700000003</v>
      </c>
      <c r="AK11" s="19">
        <v>17565000</v>
      </c>
      <c r="AL11" s="19">
        <v>14220070.26</v>
      </c>
      <c r="AM11" s="19">
        <f>AL11-AK11</f>
        <v>-3344929.74</v>
      </c>
      <c r="AN11" s="19">
        <v>26147242</v>
      </c>
      <c r="AO11" s="19">
        <v>23925294.23</v>
      </c>
      <c r="AP11" s="19">
        <f>AO11-AN11</f>
        <v>-2221947.7699999996</v>
      </c>
      <c r="AQ11" s="19">
        <v>12512000</v>
      </c>
      <c r="AR11" s="19">
        <v>9058344.1699999999</v>
      </c>
      <c r="AS11" s="19">
        <f>AR11-AQ11</f>
        <v>-3453655.83</v>
      </c>
      <c r="AT11" s="19">
        <v>5006703.41</v>
      </c>
      <c r="AU11" s="19">
        <v>5006671.46</v>
      </c>
      <c r="AV11" s="19">
        <f>AU11-AT11</f>
        <v>-31.950000000186265</v>
      </c>
      <c r="AW11" s="19">
        <v>33779000</v>
      </c>
      <c r="AX11" s="19">
        <v>15327172.1</v>
      </c>
      <c r="AY11" s="19">
        <f>AX11-AW11</f>
        <v>-18451827.899999999</v>
      </c>
      <c r="AZ11" s="19">
        <v>6156425</v>
      </c>
      <c r="BA11" s="19">
        <v>5867240.8899999997</v>
      </c>
      <c r="BB11" s="19">
        <f>BA11-AZ11</f>
        <v>-289184.11000000034</v>
      </c>
      <c r="BC11" s="19">
        <v>23197611</v>
      </c>
      <c r="BD11" s="19">
        <v>22946400.050000001</v>
      </c>
      <c r="BE11" s="19">
        <f>BD11-BC11</f>
        <v>-251210.94999999925</v>
      </c>
      <c r="BF11" s="19">
        <v>24400000</v>
      </c>
      <c r="BG11" s="19">
        <v>26347407.559999999</v>
      </c>
      <c r="BH11" s="19">
        <f>BG11-BF11</f>
        <v>1947407.5599999987</v>
      </c>
      <c r="BI11" s="19">
        <v>18309783</v>
      </c>
      <c r="BJ11" s="19">
        <v>18037688.949999999</v>
      </c>
      <c r="BK11" s="19">
        <f>BJ11-BI11</f>
        <v>-272094.05000000075</v>
      </c>
      <c r="BL11" s="19">
        <v>527451000</v>
      </c>
      <c r="BM11" s="19">
        <v>524178280.68000001</v>
      </c>
      <c r="BN11" s="19">
        <f>BM11-BL11</f>
        <v>-3272719.3199999928</v>
      </c>
      <c r="BO11" s="19">
        <v>36588000</v>
      </c>
      <c r="BP11" s="19">
        <v>29630726.850000001</v>
      </c>
      <c r="BQ11" s="19">
        <f>BP11-BO11</f>
        <v>-6957273.1499999985</v>
      </c>
      <c r="BR11" s="19">
        <v>19696915.800000001</v>
      </c>
      <c r="BS11" s="19">
        <v>7327255.1200000001</v>
      </c>
      <c r="BT11" s="19">
        <f>BS11-BR11</f>
        <v>-12369660.68</v>
      </c>
    </row>
    <row r="12" spans="1:72" s="18" customFormat="1" ht="30" customHeight="1" x14ac:dyDescent="0.25">
      <c r="A12" s="25" t="s">
        <v>80</v>
      </c>
      <c r="B12" s="19">
        <f>SUMIF(D2:BT2,B2,D12:BT12)</f>
        <v>183860000</v>
      </c>
      <c r="C12" s="19">
        <f>SUMIF(D2:BT2,C2,D12:BT12)</f>
        <v>133530000</v>
      </c>
      <c r="D12" s="19"/>
      <c r="E12" s="19"/>
      <c r="F12" s="19">
        <f>E12-D12</f>
        <v>0</v>
      </c>
      <c r="G12" s="19"/>
      <c r="H12" s="19"/>
      <c r="I12" s="19">
        <f>H12-G12</f>
        <v>0</v>
      </c>
      <c r="J12" s="19"/>
      <c r="K12" s="19"/>
      <c r="L12" s="19">
        <f>K12-J12</f>
        <v>0</v>
      </c>
      <c r="M12" s="19"/>
      <c r="N12" s="19"/>
      <c r="O12" s="19">
        <f>N12-M12</f>
        <v>0</v>
      </c>
      <c r="P12" s="19"/>
      <c r="Q12" s="19"/>
      <c r="R12" s="19">
        <f>Q12-P12</f>
        <v>0</v>
      </c>
      <c r="S12" s="19"/>
      <c r="T12" s="19"/>
      <c r="U12" s="19">
        <f>T12-S12</f>
        <v>0</v>
      </c>
      <c r="V12" s="19">
        <v>183540000</v>
      </c>
      <c r="W12" s="19">
        <v>133210000</v>
      </c>
      <c r="X12" s="19">
        <f>W12-V12</f>
        <v>-50330000</v>
      </c>
      <c r="Y12" s="19"/>
      <c r="Z12" s="19"/>
      <c r="AA12" s="19">
        <f>Z12-Y12</f>
        <v>0</v>
      </c>
      <c r="AB12" s="19">
        <v>100000</v>
      </c>
      <c r="AC12" s="19">
        <v>100000</v>
      </c>
      <c r="AD12" s="19">
        <f>AC12-AB12</f>
        <v>0</v>
      </c>
      <c r="AE12" s="19"/>
      <c r="AF12" s="19"/>
      <c r="AG12" s="19">
        <f>AF12-AE12</f>
        <v>0</v>
      </c>
      <c r="AH12" s="19"/>
      <c r="AI12" s="19"/>
      <c r="AJ12" s="19">
        <f>AI12-AH12</f>
        <v>0</v>
      </c>
      <c r="AK12" s="19"/>
      <c r="AL12" s="19"/>
      <c r="AM12" s="19">
        <f>AL12-AK12</f>
        <v>0</v>
      </c>
      <c r="AN12" s="19"/>
      <c r="AO12" s="19"/>
      <c r="AP12" s="19">
        <f>AO12-AN12</f>
        <v>0</v>
      </c>
      <c r="AQ12" s="19"/>
      <c r="AR12" s="19"/>
      <c r="AS12" s="19">
        <f>AR12-AQ12</f>
        <v>0</v>
      </c>
      <c r="AT12" s="19"/>
      <c r="AU12" s="19"/>
      <c r="AV12" s="19">
        <f>AU12-AT12</f>
        <v>0</v>
      </c>
      <c r="AW12" s="19">
        <v>220000</v>
      </c>
      <c r="AX12" s="19">
        <v>220000</v>
      </c>
      <c r="AY12" s="19">
        <f>AX12-AW12</f>
        <v>0</v>
      </c>
      <c r="AZ12" s="19"/>
      <c r="BA12" s="19"/>
      <c r="BB12" s="19">
        <f>BA12-AZ12</f>
        <v>0</v>
      </c>
      <c r="BC12" s="19"/>
      <c r="BD12" s="19"/>
      <c r="BE12" s="19">
        <f>BD12-BC12</f>
        <v>0</v>
      </c>
      <c r="BF12" s="19"/>
      <c r="BG12" s="19"/>
      <c r="BH12" s="19">
        <f>BG12-BF12</f>
        <v>0</v>
      </c>
      <c r="BI12" s="19"/>
      <c r="BJ12" s="19"/>
      <c r="BK12" s="19">
        <f>BJ12-BI12</f>
        <v>0</v>
      </c>
      <c r="BL12" s="19"/>
      <c r="BM12" s="19"/>
      <c r="BN12" s="19">
        <f>BM12-BL12</f>
        <v>0</v>
      </c>
      <c r="BO12" s="19"/>
      <c r="BP12" s="19"/>
      <c r="BQ12" s="19">
        <f>BP12-BO12</f>
        <v>0</v>
      </c>
      <c r="BR12" s="19"/>
      <c r="BS12" s="19"/>
      <c r="BT12" s="19">
        <f>BS12-BR12</f>
        <v>0</v>
      </c>
    </row>
    <row r="13" spans="1:72" s="18" customFormat="1" ht="30" customHeight="1" x14ac:dyDescent="0.25">
      <c r="A13" s="25" t="s">
        <v>79</v>
      </c>
      <c r="B13" s="19">
        <f>SUMIF(D2:BT2,B2,D13:BT13)</f>
        <v>0</v>
      </c>
      <c r="C13" s="19">
        <f>SUMIF(D2:BT2,C2,D13:BT13)</f>
        <v>0</v>
      </c>
      <c r="D13" s="19"/>
      <c r="E13" s="19"/>
      <c r="F13" s="19">
        <f>E13-D13</f>
        <v>0</v>
      </c>
      <c r="G13" s="19"/>
      <c r="H13" s="19"/>
      <c r="I13" s="19">
        <f>H13-G13</f>
        <v>0</v>
      </c>
      <c r="J13" s="19"/>
      <c r="K13" s="19"/>
      <c r="L13" s="19">
        <f>K13-J13</f>
        <v>0</v>
      </c>
      <c r="M13" s="19"/>
      <c r="N13" s="19"/>
      <c r="O13" s="19">
        <f>N13-M13</f>
        <v>0</v>
      </c>
      <c r="P13" s="19"/>
      <c r="Q13" s="19"/>
      <c r="R13" s="19">
        <f>Q13-P13</f>
        <v>0</v>
      </c>
      <c r="S13" s="19"/>
      <c r="T13" s="19"/>
      <c r="U13" s="19">
        <f>T13-S13</f>
        <v>0</v>
      </c>
      <c r="V13" s="19"/>
      <c r="W13" s="19"/>
      <c r="X13" s="19">
        <f>W13-V13</f>
        <v>0</v>
      </c>
      <c r="Y13" s="19"/>
      <c r="Z13" s="19"/>
      <c r="AA13" s="19">
        <f>Z13-Y13</f>
        <v>0</v>
      </c>
      <c r="AB13" s="19"/>
      <c r="AC13" s="19"/>
      <c r="AD13" s="19">
        <f>AC13-AB13</f>
        <v>0</v>
      </c>
      <c r="AE13" s="19"/>
      <c r="AF13" s="19"/>
      <c r="AG13" s="19">
        <f>AF13-AE13</f>
        <v>0</v>
      </c>
      <c r="AH13" s="19"/>
      <c r="AI13" s="19"/>
      <c r="AJ13" s="19">
        <f>AI13-AH13</f>
        <v>0</v>
      </c>
      <c r="AK13" s="19"/>
      <c r="AL13" s="19"/>
      <c r="AM13" s="19">
        <f>AL13-AK13</f>
        <v>0</v>
      </c>
      <c r="AN13" s="19"/>
      <c r="AO13" s="19"/>
      <c r="AP13" s="19">
        <f>AO13-AN13</f>
        <v>0</v>
      </c>
      <c r="AQ13" s="19"/>
      <c r="AR13" s="19"/>
      <c r="AS13" s="19">
        <f>AR13-AQ13</f>
        <v>0</v>
      </c>
      <c r="AT13" s="19"/>
      <c r="AU13" s="19"/>
      <c r="AV13" s="19">
        <f>AU13-AT13</f>
        <v>0</v>
      </c>
      <c r="AW13" s="19"/>
      <c r="AX13" s="19"/>
      <c r="AY13" s="19">
        <f>AX13-AW13</f>
        <v>0</v>
      </c>
      <c r="AZ13" s="19"/>
      <c r="BA13" s="19"/>
      <c r="BB13" s="19">
        <f>BA13-AZ13</f>
        <v>0</v>
      </c>
      <c r="BC13" s="19"/>
      <c r="BD13" s="19"/>
      <c r="BE13" s="19">
        <f>BD13-BC13</f>
        <v>0</v>
      </c>
      <c r="BF13" s="19"/>
      <c r="BG13" s="19"/>
      <c r="BH13" s="19">
        <f>BG13-BF13</f>
        <v>0</v>
      </c>
      <c r="BI13" s="19"/>
      <c r="BJ13" s="19"/>
      <c r="BK13" s="19">
        <f>BJ13-BI13</f>
        <v>0</v>
      </c>
      <c r="BL13" s="19"/>
      <c r="BM13" s="19"/>
      <c r="BN13" s="19">
        <f>BM13-BL13</f>
        <v>0</v>
      </c>
      <c r="BO13" s="19"/>
      <c r="BP13" s="19"/>
      <c r="BQ13" s="19">
        <f>BP13-BO13</f>
        <v>0</v>
      </c>
      <c r="BR13" s="19"/>
      <c r="BS13" s="19"/>
      <c r="BT13" s="19">
        <f>BS13-BR13</f>
        <v>0</v>
      </c>
    </row>
    <row r="14" spans="1:72" s="18" customFormat="1" ht="30" customHeight="1" x14ac:dyDescent="0.25">
      <c r="A14" s="25" t="s">
        <v>78</v>
      </c>
      <c r="B14" s="19">
        <f>SUMIF(D2:BT2,B2,D14:BT14)</f>
        <v>0</v>
      </c>
      <c r="C14" s="19">
        <f>SUMIF(D2:BT2,C2,D14:BT14)</f>
        <v>0</v>
      </c>
      <c r="D14" s="19"/>
      <c r="E14" s="19"/>
      <c r="F14" s="19">
        <f>E14-D14</f>
        <v>0</v>
      </c>
      <c r="G14" s="19"/>
      <c r="H14" s="19"/>
      <c r="I14" s="19">
        <f>H14-G14</f>
        <v>0</v>
      </c>
      <c r="J14" s="19"/>
      <c r="K14" s="19"/>
      <c r="L14" s="19">
        <f>K14-J14</f>
        <v>0</v>
      </c>
      <c r="M14" s="19"/>
      <c r="N14" s="19"/>
      <c r="O14" s="19">
        <f>N14-M14</f>
        <v>0</v>
      </c>
      <c r="P14" s="19"/>
      <c r="Q14" s="19"/>
      <c r="R14" s="19">
        <f>Q14-P14</f>
        <v>0</v>
      </c>
      <c r="S14" s="19"/>
      <c r="T14" s="19"/>
      <c r="U14" s="19">
        <f>T14-S14</f>
        <v>0</v>
      </c>
      <c r="V14" s="19"/>
      <c r="W14" s="19"/>
      <c r="X14" s="19">
        <f>W14-V14</f>
        <v>0</v>
      </c>
      <c r="Y14" s="19"/>
      <c r="Z14" s="19"/>
      <c r="AA14" s="19">
        <f>Z14-Y14</f>
        <v>0</v>
      </c>
      <c r="AB14" s="19"/>
      <c r="AC14" s="19"/>
      <c r="AD14" s="19">
        <f>AC14-AB14</f>
        <v>0</v>
      </c>
      <c r="AE14" s="19"/>
      <c r="AF14" s="19"/>
      <c r="AG14" s="19">
        <f>AF14-AE14</f>
        <v>0</v>
      </c>
      <c r="AH14" s="19"/>
      <c r="AI14" s="19"/>
      <c r="AJ14" s="19">
        <f>AI14-AH14</f>
        <v>0</v>
      </c>
      <c r="AK14" s="19"/>
      <c r="AL14" s="19"/>
      <c r="AM14" s="19">
        <f>AL14-AK14</f>
        <v>0</v>
      </c>
      <c r="AN14" s="19"/>
      <c r="AO14" s="19"/>
      <c r="AP14" s="19">
        <f>AO14-AN14</f>
        <v>0</v>
      </c>
      <c r="AQ14" s="19"/>
      <c r="AR14" s="19"/>
      <c r="AS14" s="19">
        <f>AR14-AQ14</f>
        <v>0</v>
      </c>
      <c r="AT14" s="19"/>
      <c r="AU14" s="19"/>
      <c r="AV14" s="19">
        <f>AU14-AT14</f>
        <v>0</v>
      </c>
      <c r="AW14" s="19"/>
      <c r="AX14" s="19"/>
      <c r="AY14" s="19">
        <f>AX14-AW14</f>
        <v>0</v>
      </c>
      <c r="AZ14" s="19"/>
      <c r="BA14" s="19"/>
      <c r="BB14" s="19">
        <f>BA14-AZ14</f>
        <v>0</v>
      </c>
      <c r="BC14" s="19"/>
      <c r="BD14" s="19"/>
      <c r="BE14" s="19">
        <f>BD14-BC14</f>
        <v>0</v>
      </c>
      <c r="BF14" s="19"/>
      <c r="BG14" s="19"/>
      <c r="BH14" s="19">
        <f>BG14-BF14</f>
        <v>0</v>
      </c>
      <c r="BI14" s="19"/>
      <c r="BJ14" s="19"/>
      <c r="BK14" s="19">
        <f>BJ14-BI14</f>
        <v>0</v>
      </c>
      <c r="BL14" s="19"/>
      <c r="BM14" s="19"/>
      <c r="BN14" s="19">
        <f>BM14-BL14</f>
        <v>0</v>
      </c>
      <c r="BO14" s="19"/>
      <c r="BP14" s="19"/>
      <c r="BQ14" s="19">
        <f>BP14-BO14</f>
        <v>0</v>
      </c>
      <c r="BR14" s="19"/>
      <c r="BS14" s="19"/>
      <c r="BT14" s="19">
        <f>BS14-BR14</f>
        <v>0</v>
      </c>
    </row>
    <row r="15" spans="1:72" s="18" customFormat="1" ht="30" customHeight="1" x14ac:dyDescent="0.25">
      <c r="A15" s="25" t="s">
        <v>77</v>
      </c>
      <c r="B15" s="19">
        <f>SUMIF(D2:BT2,B2,D15:BT15)</f>
        <v>1062135.71</v>
      </c>
      <c r="C15" s="19">
        <f>SUMIF(D2:BT2,C2,D15:BT15)</f>
        <v>712773.15</v>
      </c>
      <c r="D15" s="19"/>
      <c r="E15" s="19"/>
      <c r="F15" s="19">
        <f>E15-D15</f>
        <v>0</v>
      </c>
      <c r="G15" s="19">
        <v>62135.71</v>
      </c>
      <c r="H15" s="19">
        <v>57643.15</v>
      </c>
      <c r="I15" s="19">
        <f>H15-G15</f>
        <v>-4492.5599999999977</v>
      </c>
      <c r="J15" s="19"/>
      <c r="K15" s="19"/>
      <c r="L15" s="19">
        <f>K15-J15</f>
        <v>0</v>
      </c>
      <c r="M15" s="19"/>
      <c r="N15" s="19"/>
      <c r="O15" s="19">
        <f>N15-M15</f>
        <v>0</v>
      </c>
      <c r="P15" s="19"/>
      <c r="Q15" s="19"/>
      <c r="R15" s="19">
        <f>Q15-P15</f>
        <v>0</v>
      </c>
      <c r="S15" s="19"/>
      <c r="T15" s="19"/>
      <c r="U15" s="19">
        <f>T15-S15</f>
        <v>0</v>
      </c>
      <c r="V15" s="19"/>
      <c r="W15" s="19"/>
      <c r="X15" s="19">
        <f>W15-V15</f>
        <v>0</v>
      </c>
      <c r="Y15" s="19"/>
      <c r="Z15" s="19"/>
      <c r="AA15" s="19">
        <f>Z15-Y15</f>
        <v>0</v>
      </c>
      <c r="AB15" s="19"/>
      <c r="AC15" s="19"/>
      <c r="AD15" s="19">
        <f>AC15-AB15</f>
        <v>0</v>
      </c>
      <c r="AE15" s="19"/>
      <c r="AF15" s="19"/>
      <c r="AG15" s="19">
        <f>AF15-AE15</f>
        <v>0</v>
      </c>
      <c r="AH15" s="19"/>
      <c r="AI15" s="19"/>
      <c r="AJ15" s="19">
        <f>AI15-AH15</f>
        <v>0</v>
      </c>
      <c r="AK15" s="19">
        <v>1000000</v>
      </c>
      <c r="AL15" s="19">
        <v>655130</v>
      </c>
      <c r="AM15" s="19">
        <f>AL15-AK15</f>
        <v>-344870</v>
      </c>
      <c r="AN15" s="19"/>
      <c r="AO15" s="19"/>
      <c r="AP15" s="19">
        <f>AO15-AN15</f>
        <v>0</v>
      </c>
      <c r="AQ15" s="19"/>
      <c r="AR15" s="19"/>
      <c r="AS15" s="19">
        <f>AR15-AQ15</f>
        <v>0</v>
      </c>
      <c r="AT15" s="19"/>
      <c r="AU15" s="19"/>
      <c r="AV15" s="19">
        <f>AU15-AT15</f>
        <v>0</v>
      </c>
      <c r="AW15" s="19"/>
      <c r="AX15" s="19"/>
      <c r="AY15" s="19">
        <f>AX15-AW15</f>
        <v>0</v>
      </c>
      <c r="AZ15" s="19"/>
      <c r="BA15" s="19"/>
      <c r="BB15" s="19">
        <f>BA15-AZ15</f>
        <v>0</v>
      </c>
      <c r="BC15" s="19"/>
      <c r="BD15" s="19"/>
      <c r="BE15" s="19">
        <f>BD15-BC15</f>
        <v>0</v>
      </c>
      <c r="BF15" s="19"/>
      <c r="BG15" s="19"/>
      <c r="BH15" s="19">
        <f>BG15-BF15</f>
        <v>0</v>
      </c>
      <c r="BI15" s="19"/>
      <c r="BJ15" s="19"/>
      <c r="BK15" s="19">
        <f>BJ15-BI15</f>
        <v>0</v>
      </c>
      <c r="BL15" s="19"/>
      <c r="BM15" s="19"/>
      <c r="BN15" s="19">
        <f>BM15-BL15</f>
        <v>0</v>
      </c>
      <c r="BO15" s="19"/>
      <c r="BP15" s="19"/>
      <c r="BQ15" s="19">
        <f>BP15-BO15</f>
        <v>0</v>
      </c>
      <c r="BR15" s="19"/>
      <c r="BS15" s="19"/>
      <c r="BT15" s="19">
        <f>BS15-BR15</f>
        <v>0</v>
      </c>
    </row>
    <row r="16" spans="1:72" s="22" customFormat="1" ht="30" customHeight="1" x14ac:dyDescent="0.25">
      <c r="A16" s="24" t="s">
        <v>76</v>
      </c>
      <c r="B16" s="23">
        <f>SUM(B17)</f>
        <v>1738023260.6500001</v>
      </c>
      <c r="C16" s="23">
        <f>SUM(C17)</f>
        <v>1894960994.3099999</v>
      </c>
      <c r="D16" s="23">
        <f>SUM(D17)</f>
        <v>3151000</v>
      </c>
      <c r="E16" s="23">
        <f>SUM(E17)</f>
        <v>10251315.789999999</v>
      </c>
      <c r="F16" s="23">
        <f>E16-D16</f>
        <v>7100315.7899999991</v>
      </c>
      <c r="G16" s="23">
        <f>SUM(G17)</f>
        <v>178404636.65000001</v>
      </c>
      <c r="H16" s="23">
        <f>SUM(H17)</f>
        <v>174280130.81</v>
      </c>
      <c r="I16" s="23">
        <f>H16-G16</f>
        <v>-4124505.8400000036</v>
      </c>
      <c r="J16" s="23">
        <f>SUM(J17)</f>
        <v>35496790</v>
      </c>
      <c r="K16" s="23">
        <f>SUM(K17)</f>
        <v>213633417</v>
      </c>
      <c r="L16" s="23">
        <f>K16-J16</f>
        <v>178136627</v>
      </c>
      <c r="M16" s="23">
        <f>SUM(M17)</f>
        <v>0</v>
      </c>
      <c r="N16" s="23">
        <f>SUM(N17)</f>
        <v>0</v>
      </c>
      <c r="O16" s="23">
        <f>N16-M16</f>
        <v>0</v>
      </c>
      <c r="P16" s="23">
        <f>SUM(P17)</f>
        <v>123403000</v>
      </c>
      <c r="Q16" s="23">
        <f>SUM(Q17)</f>
        <v>123402228</v>
      </c>
      <c r="R16" s="23">
        <f>Q16-P16</f>
        <v>-772</v>
      </c>
      <c r="S16" s="23">
        <f>SUM(S17)</f>
        <v>5120000</v>
      </c>
      <c r="T16" s="23">
        <f>SUM(T17)</f>
        <v>4427701</v>
      </c>
      <c r="U16" s="23">
        <f>T16-S16</f>
        <v>-692299</v>
      </c>
      <c r="V16" s="23">
        <f>SUM(V17)</f>
        <v>660000</v>
      </c>
      <c r="W16" s="23">
        <f>SUM(W17)</f>
        <v>533824.43999999994</v>
      </c>
      <c r="X16" s="23">
        <f>W16-V16</f>
        <v>-126175.56000000006</v>
      </c>
      <c r="Y16" s="23">
        <f>SUM(Y17)</f>
        <v>1203500</v>
      </c>
      <c r="Z16" s="23">
        <f>SUM(Z17)</f>
        <v>958164</v>
      </c>
      <c r="AA16" s="23">
        <f>Z16-Y16</f>
        <v>-245336</v>
      </c>
      <c r="AB16" s="23">
        <f>SUM(AB17)</f>
        <v>2190000</v>
      </c>
      <c r="AC16" s="23">
        <f>SUM(AC17)</f>
        <v>2062685.15</v>
      </c>
      <c r="AD16" s="23">
        <f>AC16-AB16</f>
        <v>-127314.85000000009</v>
      </c>
      <c r="AE16" s="23">
        <f>SUM(AE17)</f>
        <v>6927000</v>
      </c>
      <c r="AF16" s="23">
        <f>SUM(AF17)</f>
        <v>5824462.5999999996</v>
      </c>
      <c r="AG16" s="23">
        <f>AF16-AE16</f>
        <v>-1102537.4000000004</v>
      </c>
      <c r="AH16" s="23">
        <f>SUM(AH17)</f>
        <v>951000</v>
      </c>
      <c r="AI16" s="23">
        <f>SUM(AI17)</f>
        <v>897388</v>
      </c>
      <c r="AJ16" s="23">
        <f>AI16-AH16</f>
        <v>-53612</v>
      </c>
      <c r="AK16" s="23">
        <f>SUM(AK17)</f>
        <v>1299564334</v>
      </c>
      <c r="AL16" s="23">
        <f>SUM(AL17)</f>
        <v>1294703541.74</v>
      </c>
      <c r="AM16" s="23">
        <f>AL16-AK16</f>
        <v>-4860792.2599999905</v>
      </c>
      <c r="AN16" s="23">
        <f>SUM(AN17)</f>
        <v>1007000</v>
      </c>
      <c r="AO16" s="23">
        <f>SUM(AO17)</f>
        <v>1005449.82</v>
      </c>
      <c r="AP16" s="23">
        <f>AO16-AN16</f>
        <v>-1550.1800000000512</v>
      </c>
      <c r="AQ16" s="23">
        <f>SUM(AQ17)</f>
        <v>320000</v>
      </c>
      <c r="AR16" s="23">
        <f>SUM(AR17)</f>
        <v>284413</v>
      </c>
      <c r="AS16" s="23">
        <f>AR16-AQ16</f>
        <v>-35587</v>
      </c>
      <c r="AT16" s="23">
        <f>SUM(AT17)</f>
        <v>30000</v>
      </c>
      <c r="AU16" s="23">
        <f>SUM(AU17)</f>
        <v>29908</v>
      </c>
      <c r="AV16" s="23">
        <f>AU16-AT16</f>
        <v>-92</v>
      </c>
      <c r="AW16" s="23">
        <f>SUM(AW17)</f>
        <v>6670000</v>
      </c>
      <c r="AX16" s="23">
        <f>SUM(AX17)</f>
        <v>1850078.97</v>
      </c>
      <c r="AY16" s="23">
        <f>AX16-AW16</f>
        <v>-4819921.03</v>
      </c>
      <c r="AZ16" s="23">
        <f>SUM(AZ17)</f>
        <v>387000</v>
      </c>
      <c r="BA16" s="23">
        <f>SUM(BA17)</f>
        <v>379370</v>
      </c>
      <c r="BB16" s="23">
        <f>BA16-AZ16</f>
        <v>-7630</v>
      </c>
      <c r="BC16" s="23">
        <f>SUM(BC17)</f>
        <v>2145000</v>
      </c>
      <c r="BD16" s="23">
        <f>SUM(BD17)</f>
        <v>2141579.2000000002</v>
      </c>
      <c r="BE16" s="23">
        <f>BD16-BC16</f>
        <v>-3420.7999999998137</v>
      </c>
      <c r="BF16" s="23">
        <f>SUM(BF17)</f>
        <v>3500000</v>
      </c>
      <c r="BG16" s="23">
        <f>SUM(BG17)</f>
        <v>2525971.21</v>
      </c>
      <c r="BH16" s="23">
        <f>BG16-BF16</f>
        <v>-974028.79</v>
      </c>
      <c r="BI16" s="23">
        <f>SUM(BI17)</f>
        <v>6050000</v>
      </c>
      <c r="BJ16" s="23">
        <f>SUM(BJ17)</f>
        <v>2438113.7400000002</v>
      </c>
      <c r="BK16" s="23">
        <f>BJ16-BI16</f>
        <v>-3611886.26</v>
      </c>
      <c r="BL16" s="23">
        <f>SUM(BL17)</f>
        <v>52550000</v>
      </c>
      <c r="BM16" s="23">
        <f>SUM(BM17)</f>
        <v>50793850.049999997</v>
      </c>
      <c r="BN16" s="23">
        <f>BM16-BL16</f>
        <v>-1756149.950000003</v>
      </c>
      <c r="BO16" s="23">
        <f>SUM(BO17)</f>
        <v>7588000</v>
      </c>
      <c r="BP16" s="23">
        <f>SUM(BP17)</f>
        <v>2443936.79</v>
      </c>
      <c r="BQ16" s="23">
        <f>BP16-BO16</f>
        <v>-5144063.21</v>
      </c>
      <c r="BR16" s="23">
        <f>SUM(BR17)</f>
        <v>705000</v>
      </c>
      <c r="BS16" s="23">
        <f>SUM(BS17)</f>
        <v>93465</v>
      </c>
      <c r="BT16" s="23">
        <f>BS16-BR16</f>
        <v>-611535</v>
      </c>
    </row>
    <row r="17" spans="1:72" s="18" customFormat="1" ht="30" customHeight="1" thickBot="1" x14ac:dyDescent="0.3">
      <c r="A17" s="21" t="s">
        <v>75</v>
      </c>
      <c r="B17" s="20">
        <f>SUMIF(D2:BT2,B2,D17:BT17)</f>
        <v>1738023260.6500001</v>
      </c>
      <c r="C17" s="20">
        <f>SUMIF(D2:BT2,C2,D17:BT17)</f>
        <v>1894960994.3099999</v>
      </c>
      <c r="D17" s="20">
        <v>3151000</v>
      </c>
      <c r="E17" s="20">
        <v>10251315.789999999</v>
      </c>
      <c r="F17" s="19">
        <f>E17-D17</f>
        <v>7100315.7899999991</v>
      </c>
      <c r="G17" s="20">
        <f>43300130+135104506.65</f>
        <v>178404636.65000001</v>
      </c>
      <c r="H17" s="20">
        <f>39453001.17+134827129.64</f>
        <v>174280130.81</v>
      </c>
      <c r="I17" s="19">
        <f>H17-G17</f>
        <v>-4124505.8400000036</v>
      </c>
      <c r="J17" s="20">
        <v>35496790</v>
      </c>
      <c r="K17" s="20">
        <f>126163004+87470413</f>
        <v>213633417</v>
      </c>
      <c r="L17" s="19">
        <f>K17-J17</f>
        <v>178136627</v>
      </c>
      <c r="M17" s="20"/>
      <c r="N17" s="20"/>
      <c r="O17" s="19">
        <f>N17-M17</f>
        <v>0</v>
      </c>
      <c r="P17" s="20">
        <v>123403000</v>
      </c>
      <c r="Q17" s="20">
        <v>123402228</v>
      </c>
      <c r="R17" s="19">
        <f>Q17-P17</f>
        <v>-772</v>
      </c>
      <c r="S17" s="20">
        <v>5120000</v>
      </c>
      <c r="T17" s="20">
        <v>4427701</v>
      </c>
      <c r="U17" s="19">
        <f>T17-S17</f>
        <v>-692299</v>
      </c>
      <c r="V17" s="20">
        <v>660000</v>
      </c>
      <c r="W17" s="20">
        <v>533824.43999999994</v>
      </c>
      <c r="X17" s="19">
        <f>W17-V17</f>
        <v>-126175.56000000006</v>
      </c>
      <c r="Y17" s="20">
        <v>1203500</v>
      </c>
      <c r="Z17" s="20">
        <v>958164</v>
      </c>
      <c r="AA17" s="19">
        <f>Z17-Y17</f>
        <v>-245336</v>
      </c>
      <c r="AB17" s="20">
        <v>2190000</v>
      </c>
      <c r="AC17" s="20">
        <v>2062685.15</v>
      </c>
      <c r="AD17" s="19">
        <f>AC17-AB17</f>
        <v>-127314.85000000009</v>
      </c>
      <c r="AE17" s="20">
        <v>6927000</v>
      </c>
      <c r="AF17" s="20">
        <v>5824462.5999999996</v>
      </c>
      <c r="AG17" s="19">
        <f>AF17-AE17</f>
        <v>-1102537.4000000004</v>
      </c>
      <c r="AH17" s="20">
        <v>951000</v>
      </c>
      <c r="AI17" s="20">
        <v>897388</v>
      </c>
      <c r="AJ17" s="19">
        <f>AI17-AH17</f>
        <v>-53612</v>
      </c>
      <c r="AK17" s="20">
        <v>1299564334</v>
      </c>
      <c r="AL17" s="20">
        <v>1294703541.74</v>
      </c>
      <c r="AM17" s="19">
        <f>AL17-AK17</f>
        <v>-4860792.2599999905</v>
      </c>
      <c r="AN17" s="20">
        <v>1007000</v>
      </c>
      <c r="AO17" s="20">
        <v>1005449.82</v>
      </c>
      <c r="AP17" s="19">
        <f>AO17-AN17</f>
        <v>-1550.1800000000512</v>
      </c>
      <c r="AQ17" s="20">
        <v>320000</v>
      </c>
      <c r="AR17" s="20">
        <v>284413</v>
      </c>
      <c r="AS17" s="19">
        <f>AR17-AQ17</f>
        <v>-35587</v>
      </c>
      <c r="AT17" s="20">
        <v>30000</v>
      </c>
      <c r="AU17" s="20">
        <v>29908</v>
      </c>
      <c r="AV17" s="19">
        <f>AU17-AT17</f>
        <v>-92</v>
      </c>
      <c r="AW17" s="20">
        <v>6670000</v>
      </c>
      <c r="AX17" s="20">
        <v>1850078.97</v>
      </c>
      <c r="AY17" s="19">
        <f>AX17-AW17</f>
        <v>-4819921.03</v>
      </c>
      <c r="AZ17" s="20">
        <v>387000</v>
      </c>
      <c r="BA17" s="20">
        <v>379370</v>
      </c>
      <c r="BB17" s="19">
        <f>BA17-AZ17</f>
        <v>-7630</v>
      </c>
      <c r="BC17" s="20">
        <v>2145000</v>
      </c>
      <c r="BD17" s="20">
        <v>2141579.2000000002</v>
      </c>
      <c r="BE17" s="19">
        <f>BD17-BC17</f>
        <v>-3420.7999999998137</v>
      </c>
      <c r="BF17" s="20">
        <v>3500000</v>
      </c>
      <c r="BG17" s="20">
        <v>2525971.21</v>
      </c>
      <c r="BH17" s="19">
        <f>BG17-BF17</f>
        <v>-974028.79</v>
      </c>
      <c r="BI17" s="20">
        <v>6050000</v>
      </c>
      <c r="BJ17" s="20">
        <v>2438113.7400000002</v>
      </c>
      <c r="BK17" s="19">
        <f>BJ17-BI17</f>
        <v>-3611886.26</v>
      </c>
      <c r="BL17" s="20">
        <v>52550000</v>
      </c>
      <c r="BM17" s="20">
        <v>50793850.049999997</v>
      </c>
      <c r="BN17" s="19">
        <f>BM17-BL17</f>
        <v>-1756149.950000003</v>
      </c>
      <c r="BO17" s="20">
        <v>7588000</v>
      </c>
      <c r="BP17" s="20">
        <v>2443936.79</v>
      </c>
      <c r="BQ17" s="19">
        <f>BP17-BO17</f>
        <v>-5144063.21</v>
      </c>
      <c r="BR17" s="20">
        <v>705000</v>
      </c>
      <c r="BS17" s="20">
        <v>93465</v>
      </c>
      <c r="BT17" s="19">
        <f>BS17-BR17</f>
        <v>-611535</v>
      </c>
    </row>
    <row r="18" spans="1:72" s="14" customFormat="1" ht="39.950000000000003" customHeight="1" thickTop="1" x14ac:dyDescent="0.25">
      <c r="A18" s="17" t="s">
        <v>74</v>
      </c>
      <c r="B18" s="15">
        <f>B3-B8</f>
        <v>20913000</v>
      </c>
      <c r="C18" s="15">
        <f>C3-C8</f>
        <v>835781385.13000202</v>
      </c>
      <c r="D18" s="16">
        <f>D3-D8</f>
        <v>0</v>
      </c>
      <c r="E18" s="16">
        <f>E3-E8</f>
        <v>6623178.5300000012</v>
      </c>
      <c r="F18" s="16">
        <f>F3-F8</f>
        <v>6623178.5300000012</v>
      </c>
      <c r="G18" s="16">
        <f>G3-G8</f>
        <v>0</v>
      </c>
      <c r="H18" s="16">
        <f>H3-H8</f>
        <v>6140390.6499998569</v>
      </c>
      <c r="I18" s="16">
        <f>I3-I8</f>
        <v>6140390.6499997079</v>
      </c>
      <c r="J18" s="16">
        <f>J3-J8</f>
        <v>0</v>
      </c>
      <c r="K18" s="16">
        <f>K3-K8</f>
        <v>64413447</v>
      </c>
      <c r="L18" s="16">
        <f>L3-L8</f>
        <v>64413447</v>
      </c>
      <c r="M18" s="16">
        <f>M3-M8</f>
        <v>0</v>
      </c>
      <c r="N18" s="16">
        <f>N3-N8</f>
        <v>399123</v>
      </c>
      <c r="O18" s="16">
        <f>O3-O8</f>
        <v>399123</v>
      </c>
      <c r="P18" s="16">
        <f>P3-P8</f>
        <v>0</v>
      </c>
      <c r="Q18" s="16">
        <f>Q3-Q8</f>
        <v>71587</v>
      </c>
      <c r="R18" s="16">
        <f>R3-R8</f>
        <v>71586.999999985099</v>
      </c>
      <c r="S18" s="16">
        <f>S3-S8</f>
        <v>0</v>
      </c>
      <c r="T18" s="16">
        <f>T3-T8</f>
        <v>12967015.300000012</v>
      </c>
      <c r="U18" s="16">
        <f>U3-U8</f>
        <v>12967015.300000012</v>
      </c>
      <c r="V18" s="16">
        <f>V3-V8</f>
        <v>0</v>
      </c>
      <c r="W18" s="16">
        <f>W3-W8</f>
        <v>61150543.660000026</v>
      </c>
      <c r="X18" s="16">
        <f>X3-X8</f>
        <v>61150543.660000026</v>
      </c>
      <c r="Y18" s="16">
        <f>Y3-Y8</f>
        <v>0</v>
      </c>
      <c r="Z18" s="16">
        <f>Z3-Z8</f>
        <v>90.719999998807907</v>
      </c>
      <c r="AA18" s="16">
        <f>AA3-AA8</f>
        <v>90.719999998807907</v>
      </c>
      <c r="AB18" s="16">
        <f>AB3-AB8</f>
        <v>0</v>
      </c>
      <c r="AC18" s="16">
        <f>AC3-AC8</f>
        <v>17488448.099999994</v>
      </c>
      <c r="AD18" s="16">
        <f>AD3-AD8</f>
        <v>17488448.100000001</v>
      </c>
      <c r="AE18" s="16">
        <f>AE3-AE8</f>
        <v>0</v>
      </c>
      <c r="AF18" s="16">
        <f>AF3-AF8</f>
        <v>10363292.469999991</v>
      </c>
      <c r="AG18" s="16">
        <f>AG3-AG8</f>
        <v>10363292.469999993</v>
      </c>
      <c r="AH18" s="16">
        <f>AH3-AH8</f>
        <v>8030000</v>
      </c>
      <c r="AI18" s="16">
        <f>AI3-AI8</f>
        <v>6359588.3300000019</v>
      </c>
      <c r="AJ18" s="16">
        <f>AJ3-AJ8</f>
        <v>-1670411.6699999981</v>
      </c>
      <c r="AK18" s="16">
        <f>AK3-AK8</f>
        <v>0</v>
      </c>
      <c r="AL18" s="16">
        <f>AL3-AL8</f>
        <v>0</v>
      </c>
      <c r="AM18" s="16">
        <f>AM3-AM8</f>
        <v>4.4703483581542969E-8</v>
      </c>
      <c r="AN18" s="16">
        <f>AN3-AN8</f>
        <v>0</v>
      </c>
      <c r="AO18" s="16">
        <f>AO3-AO8</f>
        <v>-720205.81999999285</v>
      </c>
      <c r="AP18" s="16">
        <f>AP3-AP8</f>
        <v>-720205.81999999238</v>
      </c>
      <c r="AQ18" s="16">
        <f>AQ3-AQ8</f>
        <v>0</v>
      </c>
      <c r="AR18" s="16">
        <f>AR3-AR8</f>
        <v>-2684824.7699999996</v>
      </c>
      <c r="AS18" s="16">
        <f>AS3-AS8</f>
        <v>-2684824.7699999996</v>
      </c>
      <c r="AT18" s="16">
        <f>AT3-AT8</f>
        <v>0</v>
      </c>
      <c r="AU18" s="16">
        <f>AU3-AU8</f>
        <v>696.96999999880791</v>
      </c>
      <c r="AV18" s="16">
        <f>AV3-AV8</f>
        <v>696.96999999880791</v>
      </c>
      <c r="AW18" s="16">
        <f>AW3-AW8</f>
        <v>8915000</v>
      </c>
      <c r="AX18" s="16">
        <f>AX3-AX8</f>
        <v>73937615.659999996</v>
      </c>
      <c r="AY18" s="16">
        <f>AY3-AY8</f>
        <v>65022615.660000004</v>
      </c>
      <c r="AZ18" s="16">
        <f>AZ3-AZ8</f>
        <v>0</v>
      </c>
      <c r="BA18" s="16">
        <f>BA3-BA8</f>
        <v>962518.62999999896</v>
      </c>
      <c r="BB18" s="16">
        <f>BB3-BB8</f>
        <v>962518.62999999896</v>
      </c>
      <c r="BC18" s="16">
        <f>BC3-BC8</f>
        <v>0</v>
      </c>
      <c r="BD18" s="16">
        <f>BD3-BD8</f>
        <v>4942024.0600000024</v>
      </c>
      <c r="BE18" s="16">
        <f>BE3-BE8</f>
        <v>4942024.0600000052</v>
      </c>
      <c r="BF18" s="16">
        <f>BF3-BF8</f>
        <v>0</v>
      </c>
      <c r="BG18" s="16">
        <f>BG3-BG8</f>
        <v>117096775.5</v>
      </c>
      <c r="BH18" s="16">
        <f>BH3-BH8</f>
        <v>117096775.5</v>
      </c>
      <c r="BI18" s="16">
        <f>BI3-BI8</f>
        <v>0</v>
      </c>
      <c r="BJ18" s="16">
        <f>BJ3-BJ8</f>
        <v>4245221.7300000042</v>
      </c>
      <c r="BK18" s="16">
        <f>BK3-BK8</f>
        <v>4245221.7300000023</v>
      </c>
      <c r="BL18" s="16">
        <f>BL3-BL8</f>
        <v>3968000</v>
      </c>
      <c r="BM18" s="16">
        <f>BM3-BM8</f>
        <v>417445389.38000011</v>
      </c>
      <c r="BN18" s="16">
        <f>BN3-BN8</f>
        <v>413477389.38000005</v>
      </c>
      <c r="BO18" s="16">
        <f>BO3-BO8</f>
        <v>0</v>
      </c>
      <c r="BP18" s="16">
        <f>BP3-BP8</f>
        <v>15551007.609999999</v>
      </c>
      <c r="BQ18" s="16">
        <f>BQ3-BQ8</f>
        <v>15551007.610000007</v>
      </c>
      <c r="BR18" s="15">
        <f>BR3-BR8</f>
        <v>0</v>
      </c>
      <c r="BS18" s="15">
        <f>BS3-BS8</f>
        <v>19028461.420000002</v>
      </c>
      <c r="BT18" s="15">
        <f>BT3-BT8</f>
        <v>19028461.420000002</v>
      </c>
    </row>
    <row r="19" spans="1:72" x14ac:dyDescent="0.2">
      <c r="B19" s="13"/>
      <c r="E19" s="12"/>
      <c r="AR19" s="11"/>
    </row>
    <row r="20" spans="1:72" x14ac:dyDescent="0.2">
      <c r="C20" s="11"/>
      <c r="E20" s="11"/>
      <c r="BM20" s="13"/>
    </row>
    <row r="21" spans="1:72" x14ac:dyDescent="0.2">
      <c r="C21" s="11"/>
      <c r="BM21" s="12"/>
    </row>
    <row r="22" spans="1:72" x14ac:dyDescent="0.2">
      <c r="BM22" s="12"/>
    </row>
    <row r="23" spans="1:72" x14ac:dyDescent="0.2">
      <c r="BM23" s="12"/>
    </row>
    <row r="24" spans="1:72" x14ac:dyDescent="0.2">
      <c r="BM24" s="12"/>
    </row>
    <row r="26" spans="1:72" x14ac:dyDescent="0.2">
      <c r="BM26" s="11"/>
    </row>
    <row r="27" spans="1:72" x14ac:dyDescent="0.2">
      <c r="BM27" s="11"/>
    </row>
  </sheetData>
  <mergeCells count="25">
    <mergeCell ref="AQ1:AS1"/>
    <mergeCell ref="AT1:AV1"/>
    <mergeCell ref="BR1:BT1"/>
    <mergeCell ref="AZ1:BB1"/>
    <mergeCell ref="BC1:BE1"/>
    <mergeCell ref="BF1:BH1"/>
    <mergeCell ref="BI1:BK1"/>
    <mergeCell ref="BL1:BN1"/>
    <mergeCell ref="BO1:BQ1"/>
    <mergeCell ref="AW1:AY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M1:O1"/>
    <mergeCell ref="A1:A2"/>
    <mergeCell ref="B1:C1"/>
    <mergeCell ref="D1:F1"/>
    <mergeCell ref="G1:I1"/>
    <mergeCell ref="J1:L1"/>
  </mergeCells>
  <printOptions horizontalCentered="1" verticalCentered="1"/>
  <pageMargins left="0.25" right="0.25" top="0.75" bottom="0.75" header="0.3" footer="0.3"/>
  <pageSetup paperSize="8" scale="74" orientation="landscape" r:id="rId1"/>
  <headerFooter>
    <oddHeader>&amp;LUnited Arab Emirates
Ministry of Finance&amp;Cبيان الأداء المالي المجمع عن تنفيذ ميزانية السنة المالية المنتهية في 31 ديسمبر 2014
 للجهات الاتحادية المستقلة المشمولة بقانون ربط الميزانية رقم (3)  لسنة 2014&amp;R الامارات العربية المتحدة
 وزارة المالية</oddHeader>
  </headerFooter>
  <colBreaks count="6" manualBreakCount="6">
    <brk id="9" max="17" man="1"/>
    <brk id="21" max="17" man="1"/>
    <brk id="27" max="17" man="1"/>
    <brk id="36" max="17" man="1"/>
    <brk id="45" max="17" man="1"/>
    <brk id="60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Ministries</vt:lpstr>
      <vt:lpstr>2014 Agencies</vt:lpstr>
      <vt:lpstr>'2014 Agencies'!Print_Area</vt:lpstr>
      <vt:lpstr>'2014 Agencies'!Print_Titles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Hedayah Ali</dc:creator>
  <cp:lastModifiedBy>Mohammed Hedayah Ali</cp:lastModifiedBy>
  <dcterms:created xsi:type="dcterms:W3CDTF">2024-01-16T04:34:03Z</dcterms:created>
  <dcterms:modified xsi:type="dcterms:W3CDTF">2024-01-16T04:34:27Z</dcterms:modified>
</cp:coreProperties>
</file>