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udget Execution 2022\"/>
    </mc:Choice>
  </mc:AlternateContent>
  <xr:revisionPtr revIDLastSave="0" documentId="13_ncr:1_{D0A8EE61-8124-47F9-BA2B-6936A332B4C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تنفيذ الميزانية  - جهات" sheetId="1" r:id="rId1"/>
    <sheet name="Budget Execution 2021" sheetId="4" state="hidden" r:id="rId2"/>
  </sheets>
  <definedNames>
    <definedName name="_xlnm._FilterDatabase" localSheetId="1" hidden="1">'Budget Execution 2021'!#REF!</definedName>
    <definedName name="_xlnm.Print_Area" localSheetId="0">'تنفيذ الميزانية  - جهات'!$B$2:$CM$24</definedName>
    <definedName name="_xlnm.Print_Titles" localSheetId="0">'تنفيذ الميزانية  - جهات'!$B:$C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6" i="4" l="1"/>
  <c r="BF22" i="1" l="1"/>
  <c r="BF21" i="1" s="1"/>
  <c r="BE22" i="1"/>
  <c r="BE21" i="1" s="1"/>
  <c r="BD22" i="1"/>
  <c r="BD21" i="1" s="1"/>
  <c r="BF19" i="1"/>
  <c r="BE19" i="1"/>
  <c r="BD19" i="1"/>
  <c r="BF18" i="1"/>
  <c r="BE18" i="1"/>
  <c r="BD18" i="1"/>
  <c r="BF17" i="1"/>
  <c r="BE17" i="1"/>
  <c r="BD17" i="1"/>
  <c r="BF16" i="1"/>
  <c r="BE16" i="1"/>
  <c r="BD16" i="1"/>
  <c r="BF15" i="1"/>
  <c r="BE15" i="1"/>
  <c r="BD15" i="1"/>
  <c r="BF14" i="1"/>
  <c r="BE14" i="1"/>
  <c r="BD14" i="1"/>
  <c r="BF13" i="1"/>
  <c r="BE13" i="1"/>
  <c r="BD13" i="1"/>
  <c r="BF9" i="1"/>
  <c r="BE9" i="1"/>
  <c r="BD9" i="1"/>
  <c r="BF8" i="1"/>
  <c r="BE8" i="1"/>
  <c r="BD8" i="1"/>
  <c r="BF7" i="1"/>
  <c r="BE7" i="1"/>
  <c r="BD7" i="1"/>
  <c r="BF6" i="1"/>
  <c r="BE6" i="1"/>
  <c r="BD6" i="1"/>
  <c r="GL22" i="1"/>
  <c r="GL21" i="1" s="1"/>
  <c r="GK22" i="1"/>
  <c r="GK21" i="1" s="1"/>
  <c r="GJ22" i="1"/>
  <c r="GJ21" i="1" s="1"/>
  <c r="GL19" i="1"/>
  <c r="GK19" i="1"/>
  <c r="GJ19" i="1"/>
  <c r="GL18" i="1"/>
  <c r="GK18" i="1"/>
  <c r="GJ18" i="1"/>
  <c r="GL17" i="1"/>
  <c r="GK17" i="1"/>
  <c r="GJ17" i="1"/>
  <c r="GL16" i="1"/>
  <c r="GK16" i="1"/>
  <c r="GJ16" i="1"/>
  <c r="GL15" i="1"/>
  <c r="GK15" i="1"/>
  <c r="GJ15" i="1"/>
  <c r="GL14" i="1"/>
  <c r="GK14" i="1"/>
  <c r="GJ14" i="1"/>
  <c r="GL13" i="1"/>
  <c r="GK13" i="1"/>
  <c r="GJ13" i="1"/>
  <c r="GL9" i="1"/>
  <c r="GK9" i="1"/>
  <c r="GJ9" i="1"/>
  <c r="GL8" i="1"/>
  <c r="GK8" i="1"/>
  <c r="GJ8" i="1"/>
  <c r="GL7" i="1"/>
  <c r="GK7" i="1"/>
  <c r="GJ7" i="1"/>
  <c r="GL6" i="1"/>
  <c r="GK6" i="1"/>
  <c r="GJ6" i="1"/>
  <c r="GH22" i="1"/>
  <c r="GH21" i="1" s="1"/>
  <c r="GG22" i="1"/>
  <c r="GG21" i="1" s="1"/>
  <c r="GF22" i="1"/>
  <c r="GF21" i="1" s="1"/>
  <c r="GH19" i="1"/>
  <c r="GG19" i="1"/>
  <c r="GF19" i="1"/>
  <c r="GH18" i="1"/>
  <c r="GG18" i="1"/>
  <c r="GF18" i="1"/>
  <c r="GH17" i="1"/>
  <c r="GG17" i="1"/>
  <c r="GF17" i="1"/>
  <c r="GH16" i="1"/>
  <c r="GG16" i="1"/>
  <c r="GF16" i="1"/>
  <c r="GH15" i="1"/>
  <c r="GG15" i="1"/>
  <c r="GF15" i="1"/>
  <c r="GH14" i="1"/>
  <c r="GG14" i="1"/>
  <c r="GF14" i="1"/>
  <c r="GH13" i="1"/>
  <c r="GG13" i="1"/>
  <c r="GF13" i="1"/>
  <c r="GH9" i="1"/>
  <c r="GG9" i="1"/>
  <c r="GF9" i="1"/>
  <c r="GH8" i="1"/>
  <c r="GG8" i="1"/>
  <c r="GF8" i="1"/>
  <c r="GH7" i="1"/>
  <c r="GG7" i="1"/>
  <c r="GF7" i="1"/>
  <c r="GH6" i="1"/>
  <c r="GG6" i="1"/>
  <c r="GF6" i="1"/>
  <c r="GD22" i="1"/>
  <c r="GD21" i="1" s="1"/>
  <c r="GC22" i="1"/>
  <c r="GC21" i="1" s="1"/>
  <c r="GB22" i="1"/>
  <c r="GB21" i="1" s="1"/>
  <c r="GD19" i="1"/>
  <c r="GC19" i="1"/>
  <c r="GB19" i="1"/>
  <c r="GD18" i="1"/>
  <c r="GC18" i="1"/>
  <c r="GB18" i="1"/>
  <c r="GD17" i="1"/>
  <c r="GC17" i="1"/>
  <c r="GB17" i="1"/>
  <c r="GD16" i="1"/>
  <c r="GC16" i="1"/>
  <c r="GB16" i="1"/>
  <c r="GD15" i="1"/>
  <c r="GC15" i="1"/>
  <c r="GB15" i="1"/>
  <c r="GD14" i="1"/>
  <c r="GC14" i="1"/>
  <c r="GB14" i="1"/>
  <c r="GD13" i="1"/>
  <c r="GC13" i="1"/>
  <c r="GB13" i="1"/>
  <c r="GD9" i="1"/>
  <c r="GC9" i="1"/>
  <c r="GB9" i="1"/>
  <c r="GD8" i="1"/>
  <c r="GC8" i="1"/>
  <c r="GB8" i="1"/>
  <c r="GD7" i="1"/>
  <c r="GC7" i="1"/>
  <c r="GB7" i="1"/>
  <c r="GD6" i="1"/>
  <c r="GC6" i="1"/>
  <c r="GB6" i="1"/>
  <c r="FZ22" i="1"/>
  <c r="FZ21" i="1" s="1"/>
  <c r="FY22" i="1"/>
  <c r="FY21" i="1" s="1"/>
  <c r="FX22" i="1"/>
  <c r="FX21" i="1" s="1"/>
  <c r="FZ19" i="1"/>
  <c r="FY19" i="1"/>
  <c r="FX19" i="1"/>
  <c r="FZ18" i="1"/>
  <c r="FY18" i="1"/>
  <c r="FX18" i="1"/>
  <c r="FZ17" i="1"/>
  <c r="FY17" i="1"/>
  <c r="FX17" i="1"/>
  <c r="FZ16" i="1"/>
  <c r="FY16" i="1"/>
  <c r="FX16" i="1"/>
  <c r="FZ15" i="1"/>
  <c r="FY15" i="1"/>
  <c r="FX15" i="1"/>
  <c r="FZ14" i="1"/>
  <c r="FY14" i="1"/>
  <c r="FX14" i="1"/>
  <c r="FZ13" i="1"/>
  <c r="FY13" i="1"/>
  <c r="FX13" i="1"/>
  <c r="FZ9" i="1"/>
  <c r="FY9" i="1"/>
  <c r="FX9" i="1"/>
  <c r="FZ8" i="1"/>
  <c r="FY8" i="1"/>
  <c r="FX8" i="1"/>
  <c r="FZ7" i="1"/>
  <c r="FY7" i="1"/>
  <c r="FX7" i="1"/>
  <c r="FZ6" i="1"/>
  <c r="FY6" i="1"/>
  <c r="FX6" i="1"/>
  <c r="FV22" i="1"/>
  <c r="FV21" i="1" s="1"/>
  <c r="FU22" i="1"/>
  <c r="FU21" i="1" s="1"/>
  <c r="FT22" i="1"/>
  <c r="FT21" i="1" s="1"/>
  <c r="FV19" i="1"/>
  <c r="FU19" i="1"/>
  <c r="FT19" i="1"/>
  <c r="FV18" i="1"/>
  <c r="FU18" i="1"/>
  <c r="FT18" i="1"/>
  <c r="FV17" i="1"/>
  <c r="FU17" i="1"/>
  <c r="FT17" i="1"/>
  <c r="FV16" i="1"/>
  <c r="FU16" i="1"/>
  <c r="FT16" i="1"/>
  <c r="FV15" i="1"/>
  <c r="FU15" i="1"/>
  <c r="FT15" i="1"/>
  <c r="FV14" i="1"/>
  <c r="FU14" i="1"/>
  <c r="FT14" i="1"/>
  <c r="FV13" i="1"/>
  <c r="FU13" i="1"/>
  <c r="FT13" i="1"/>
  <c r="FV9" i="1"/>
  <c r="FU9" i="1"/>
  <c r="FT9" i="1"/>
  <c r="FV8" i="1"/>
  <c r="FU8" i="1"/>
  <c r="FT8" i="1"/>
  <c r="FV7" i="1"/>
  <c r="FU7" i="1"/>
  <c r="FT7" i="1"/>
  <c r="FV6" i="1"/>
  <c r="FU6" i="1"/>
  <c r="FT6" i="1"/>
  <c r="FR22" i="1"/>
  <c r="FR21" i="1" s="1"/>
  <c r="FQ22" i="1"/>
  <c r="FQ21" i="1" s="1"/>
  <c r="FP22" i="1"/>
  <c r="FP21" i="1" s="1"/>
  <c r="FR19" i="1"/>
  <c r="FQ19" i="1"/>
  <c r="FP19" i="1"/>
  <c r="FR18" i="1"/>
  <c r="FQ18" i="1"/>
  <c r="FP18" i="1"/>
  <c r="FR17" i="1"/>
  <c r="FQ17" i="1"/>
  <c r="FP17" i="1"/>
  <c r="FR16" i="1"/>
  <c r="FQ16" i="1"/>
  <c r="FP16" i="1"/>
  <c r="FR15" i="1"/>
  <c r="FQ15" i="1"/>
  <c r="FP15" i="1"/>
  <c r="FR14" i="1"/>
  <c r="FQ14" i="1"/>
  <c r="FP14" i="1"/>
  <c r="FR13" i="1"/>
  <c r="FQ13" i="1"/>
  <c r="FP13" i="1"/>
  <c r="FR9" i="1"/>
  <c r="FQ9" i="1"/>
  <c r="FP9" i="1"/>
  <c r="FR8" i="1"/>
  <c r="FQ8" i="1"/>
  <c r="FP8" i="1"/>
  <c r="FR7" i="1"/>
  <c r="FQ7" i="1"/>
  <c r="FP7" i="1"/>
  <c r="FR6" i="1"/>
  <c r="FQ6" i="1"/>
  <c r="FP6" i="1"/>
  <c r="FN22" i="1"/>
  <c r="FN21" i="1" s="1"/>
  <c r="FM22" i="1"/>
  <c r="FM21" i="1" s="1"/>
  <c r="FL22" i="1"/>
  <c r="FL21" i="1" s="1"/>
  <c r="FN19" i="1"/>
  <c r="FM19" i="1"/>
  <c r="FL19" i="1"/>
  <c r="FN18" i="1"/>
  <c r="FM18" i="1"/>
  <c r="FL18" i="1"/>
  <c r="FN17" i="1"/>
  <c r="FM17" i="1"/>
  <c r="FL17" i="1"/>
  <c r="FN16" i="1"/>
  <c r="FM16" i="1"/>
  <c r="FL16" i="1"/>
  <c r="FN15" i="1"/>
  <c r="FM15" i="1"/>
  <c r="FL15" i="1"/>
  <c r="FN14" i="1"/>
  <c r="FM14" i="1"/>
  <c r="FL14" i="1"/>
  <c r="FN13" i="1"/>
  <c r="FM13" i="1"/>
  <c r="FL13" i="1"/>
  <c r="FN9" i="1"/>
  <c r="FM9" i="1"/>
  <c r="FL9" i="1"/>
  <c r="FN8" i="1"/>
  <c r="FM8" i="1"/>
  <c r="FL8" i="1"/>
  <c r="FN7" i="1"/>
  <c r="FM7" i="1"/>
  <c r="FL7" i="1"/>
  <c r="FN6" i="1"/>
  <c r="FM6" i="1"/>
  <c r="FL6" i="1"/>
  <c r="FJ22" i="1"/>
  <c r="FJ21" i="1" s="1"/>
  <c r="FI22" i="1"/>
  <c r="FI21" i="1" s="1"/>
  <c r="FH22" i="1"/>
  <c r="FH21" i="1" s="1"/>
  <c r="FJ19" i="1"/>
  <c r="FI19" i="1"/>
  <c r="FH19" i="1"/>
  <c r="FJ18" i="1"/>
  <c r="FI18" i="1"/>
  <c r="FH18" i="1"/>
  <c r="FJ17" i="1"/>
  <c r="FI17" i="1"/>
  <c r="FH17" i="1"/>
  <c r="FJ16" i="1"/>
  <c r="FI16" i="1"/>
  <c r="FH16" i="1"/>
  <c r="FJ15" i="1"/>
  <c r="FI15" i="1"/>
  <c r="FH15" i="1"/>
  <c r="FJ14" i="1"/>
  <c r="FI14" i="1"/>
  <c r="FH14" i="1"/>
  <c r="FJ13" i="1"/>
  <c r="FI13" i="1"/>
  <c r="FH13" i="1"/>
  <c r="FJ9" i="1"/>
  <c r="FI9" i="1"/>
  <c r="FH9" i="1"/>
  <c r="FJ8" i="1"/>
  <c r="FI8" i="1"/>
  <c r="FH8" i="1"/>
  <c r="FJ7" i="1"/>
  <c r="FI7" i="1"/>
  <c r="FH7" i="1"/>
  <c r="FJ6" i="1"/>
  <c r="FI6" i="1"/>
  <c r="FH6" i="1"/>
  <c r="FF22" i="1"/>
  <c r="FF21" i="1" s="1"/>
  <c r="FE22" i="1"/>
  <c r="FE21" i="1" s="1"/>
  <c r="FD22" i="1"/>
  <c r="FD21" i="1" s="1"/>
  <c r="FF19" i="1"/>
  <c r="FE19" i="1"/>
  <c r="FD19" i="1"/>
  <c r="FF18" i="1"/>
  <c r="FE18" i="1"/>
  <c r="FD18" i="1"/>
  <c r="FF17" i="1"/>
  <c r="FE17" i="1"/>
  <c r="FD17" i="1"/>
  <c r="FF16" i="1"/>
  <c r="FE16" i="1"/>
  <c r="FD16" i="1"/>
  <c r="FF15" i="1"/>
  <c r="FE15" i="1"/>
  <c r="FD15" i="1"/>
  <c r="FF14" i="1"/>
  <c r="FE14" i="1"/>
  <c r="FD14" i="1"/>
  <c r="FF13" i="1"/>
  <c r="FE13" i="1"/>
  <c r="FD13" i="1"/>
  <c r="FF9" i="1"/>
  <c r="FE9" i="1"/>
  <c r="FD9" i="1"/>
  <c r="FF8" i="1"/>
  <c r="FE8" i="1"/>
  <c r="FD8" i="1"/>
  <c r="FF7" i="1"/>
  <c r="FE7" i="1"/>
  <c r="FD7" i="1"/>
  <c r="FF6" i="1"/>
  <c r="FE6" i="1"/>
  <c r="FD6" i="1"/>
  <c r="FB22" i="1"/>
  <c r="FB21" i="1" s="1"/>
  <c r="FA22" i="1"/>
  <c r="FA21" i="1" s="1"/>
  <c r="EZ22" i="1"/>
  <c r="EZ21" i="1" s="1"/>
  <c r="FB19" i="1"/>
  <c r="FA19" i="1"/>
  <c r="EZ19" i="1"/>
  <c r="FB18" i="1"/>
  <c r="FA18" i="1"/>
  <c r="EZ18" i="1"/>
  <c r="FB17" i="1"/>
  <c r="FA17" i="1"/>
  <c r="EZ17" i="1"/>
  <c r="FB16" i="1"/>
  <c r="FA16" i="1"/>
  <c r="EZ16" i="1"/>
  <c r="FB15" i="1"/>
  <c r="FA15" i="1"/>
  <c r="EZ15" i="1"/>
  <c r="FB14" i="1"/>
  <c r="FA14" i="1"/>
  <c r="EZ14" i="1"/>
  <c r="FB13" i="1"/>
  <c r="FA13" i="1"/>
  <c r="EZ13" i="1"/>
  <c r="FB9" i="1"/>
  <c r="FA9" i="1"/>
  <c r="EZ9" i="1"/>
  <c r="FB8" i="1"/>
  <c r="FA8" i="1"/>
  <c r="EZ8" i="1"/>
  <c r="FB7" i="1"/>
  <c r="FA7" i="1"/>
  <c r="EZ7" i="1"/>
  <c r="FB6" i="1"/>
  <c r="FA6" i="1"/>
  <c r="EZ6" i="1"/>
  <c r="EX22" i="1"/>
  <c r="EX21" i="1" s="1"/>
  <c r="EW22" i="1"/>
  <c r="EW21" i="1" s="1"/>
  <c r="EV22" i="1"/>
  <c r="EV21" i="1" s="1"/>
  <c r="EX19" i="1"/>
  <c r="EW19" i="1"/>
  <c r="EV19" i="1"/>
  <c r="EX18" i="1"/>
  <c r="EW18" i="1"/>
  <c r="EV18" i="1"/>
  <c r="EX17" i="1"/>
  <c r="EW17" i="1"/>
  <c r="EV17" i="1"/>
  <c r="EX16" i="1"/>
  <c r="EW16" i="1"/>
  <c r="EV16" i="1"/>
  <c r="EX15" i="1"/>
  <c r="EW15" i="1"/>
  <c r="EV15" i="1"/>
  <c r="EX14" i="1"/>
  <c r="EW14" i="1"/>
  <c r="EV14" i="1"/>
  <c r="EX13" i="1"/>
  <c r="EW13" i="1"/>
  <c r="EV13" i="1"/>
  <c r="EX9" i="1"/>
  <c r="EW9" i="1"/>
  <c r="EV9" i="1"/>
  <c r="EX8" i="1"/>
  <c r="EW8" i="1"/>
  <c r="EV8" i="1"/>
  <c r="EX7" i="1"/>
  <c r="EW7" i="1"/>
  <c r="EV7" i="1"/>
  <c r="EX6" i="1"/>
  <c r="EW6" i="1"/>
  <c r="EV6" i="1"/>
  <c r="ET22" i="1"/>
  <c r="ET21" i="1" s="1"/>
  <c r="ES22" i="1"/>
  <c r="ES21" i="1" s="1"/>
  <c r="ER22" i="1"/>
  <c r="ER21" i="1" s="1"/>
  <c r="ET19" i="1"/>
  <c r="ES19" i="1"/>
  <c r="ER19" i="1"/>
  <c r="ET18" i="1"/>
  <c r="ES18" i="1"/>
  <c r="ER18" i="1"/>
  <c r="ET17" i="1"/>
  <c r="ES17" i="1"/>
  <c r="ER17" i="1"/>
  <c r="ET16" i="1"/>
  <c r="ES16" i="1"/>
  <c r="ER16" i="1"/>
  <c r="ET15" i="1"/>
  <c r="ES15" i="1"/>
  <c r="ER15" i="1"/>
  <c r="ET14" i="1"/>
  <c r="ES14" i="1"/>
  <c r="ER14" i="1"/>
  <c r="ET13" i="1"/>
  <c r="ES13" i="1"/>
  <c r="ER13" i="1"/>
  <c r="ET9" i="1"/>
  <c r="ES9" i="1"/>
  <c r="ER9" i="1"/>
  <c r="ET8" i="1"/>
  <c r="ES8" i="1"/>
  <c r="ER8" i="1"/>
  <c r="ET7" i="1"/>
  <c r="ES7" i="1"/>
  <c r="ER7" i="1"/>
  <c r="ET6" i="1"/>
  <c r="ES6" i="1"/>
  <c r="ER6" i="1"/>
  <c r="EP22" i="1"/>
  <c r="EP21" i="1" s="1"/>
  <c r="EO22" i="1"/>
  <c r="EO21" i="1" s="1"/>
  <c r="EN22" i="1"/>
  <c r="EN21" i="1" s="1"/>
  <c r="EP19" i="1"/>
  <c r="EO19" i="1"/>
  <c r="EN19" i="1"/>
  <c r="EP18" i="1"/>
  <c r="EO18" i="1"/>
  <c r="EN18" i="1"/>
  <c r="EP17" i="1"/>
  <c r="EO17" i="1"/>
  <c r="EN17" i="1"/>
  <c r="EP16" i="1"/>
  <c r="EO16" i="1"/>
  <c r="EN16" i="1"/>
  <c r="EP15" i="1"/>
  <c r="EO15" i="1"/>
  <c r="EN15" i="1"/>
  <c r="EP14" i="1"/>
  <c r="EO14" i="1"/>
  <c r="EN14" i="1"/>
  <c r="EP13" i="1"/>
  <c r="EO13" i="1"/>
  <c r="EN13" i="1"/>
  <c r="EP9" i="1"/>
  <c r="EO9" i="1"/>
  <c r="EN9" i="1"/>
  <c r="EP8" i="1"/>
  <c r="EO8" i="1"/>
  <c r="EN8" i="1"/>
  <c r="EP7" i="1"/>
  <c r="EO7" i="1"/>
  <c r="EN7" i="1"/>
  <c r="EP6" i="1"/>
  <c r="EO6" i="1"/>
  <c r="EN6" i="1"/>
  <c r="EL22" i="1"/>
  <c r="EL21" i="1" s="1"/>
  <c r="EK22" i="1"/>
  <c r="EK21" i="1" s="1"/>
  <c r="EJ22" i="1"/>
  <c r="EJ21" i="1" s="1"/>
  <c r="EL19" i="1"/>
  <c r="EK19" i="1"/>
  <c r="EJ19" i="1"/>
  <c r="EL18" i="1"/>
  <c r="EK18" i="1"/>
  <c r="EJ18" i="1"/>
  <c r="EL17" i="1"/>
  <c r="EK17" i="1"/>
  <c r="EJ17" i="1"/>
  <c r="EL16" i="1"/>
  <c r="EK16" i="1"/>
  <c r="EJ16" i="1"/>
  <c r="EL15" i="1"/>
  <c r="EK15" i="1"/>
  <c r="EJ15" i="1"/>
  <c r="EL14" i="1"/>
  <c r="EK14" i="1"/>
  <c r="EJ14" i="1"/>
  <c r="EL13" i="1"/>
  <c r="EK13" i="1"/>
  <c r="EJ13" i="1"/>
  <c r="EL9" i="1"/>
  <c r="EK9" i="1"/>
  <c r="EJ9" i="1"/>
  <c r="EL8" i="1"/>
  <c r="EK8" i="1"/>
  <c r="EJ8" i="1"/>
  <c r="EL7" i="1"/>
  <c r="EK7" i="1"/>
  <c r="EJ7" i="1"/>
  <c r="EL6" i="1"/>
  <c r="EK6" i="1"/>
  <c r="EJ6" i="1"/>
  <c r="BG9" i="1" l="1"/>
  <c r="BG7" i="1"/>
  <c r="BG17" i="1"/>
  <c r="BE12" i="1"/>
  <c r="BG18" i="1"/>
  <c r="BF12" i="1"/>
  <c r="BF11" i="1" s="1"/>
  <c r="BG16" i="1"/>
  <c r="BE5" i="1"/>
  <c r="BG14" i="1"/>
  <c r="BF5" i="1"/>
  <c r="BD12" i="1"/>
  <c r="BD11" i="1" s="1"/>
  <c r="BG15" i="1"/>
  <c r="BD5" i="1"/>
  <c r="BG8" i="1"/>
  <c r="BG19" i="1"/>
  <c r="BG21" i="1"/>
  <c r="BG6" i="1"/>
  <c r="BG13" i="1"/>
  <c r="BG22" i="1"/>
  <c r="FO21" i="1"/>
  <c r="FS16" i="1"/>
  <c r="FW9" i="1"/>
  <c r="GM9" i="1"/>
  <c r="EQ14" i="1"/>
  <c r="EU7" i="1"/>
  <c r="EU18" i="1"/>
  <c r="EY14" i="1"/>
  <c r="FC7" i="1"/>
  <c r="FC18" i="1"/>
  <c r="FG14" i="1"/>
  <c r="FK7" i="1"/>
  <c r="FK18" i="1"/>
  <c r="FO14" i="1"/>
  <c r="FS7" i="1"/>
  <c r="FS18" i="1"/>
  <c r="FW14" i="1"/>
  <c r="GA7" i="1"/>
  <c r="GA18" i="1"/>
  <c r="GE14" i="1"/>
  <c r="GI18" i="1"/>
  <c r="EM19" i="1"/>
  <c r="EQ16" i="1"/>
  <c r="EU9" i="1"/>
  <c r="EU21" i="1"/>
  <c r="EY16" i="1"/>
  <c r="FC9" i="1"/>
  <c r="FO16" i="1"/>
  <c r="FS9" i="1"/>
  <c r="FW16" i="1"/>
  <c r="GE16" i="1"/>
  <c r="GI9" i="1"/>
  <c r="GI21" i="1"/>
  <c r="GM19" i="1"/>
  <c r="EP5" i="1"/>
  <c r="EX5" i="1"/>
  <c r="EY17" i="1"/>
  <c r="FF5" i="1"/>
  <c r="FG17" i="1"/>
  <c r="FN5" i="1"/>
  <c r="GE17" i="1"/>
  <c r="EM9" i="1"/>
  <c r="FS8" i="1"/>
  <c r="FB12" i="1"/>
  <c r="FB11" i="1" s="1"/>
  <c r="FJ12" i="1"/>
  <c r="FJ11" i="1" s="1"/>
  <c r="FV5" i="1"/>
  <c r="FZ12" i="1"/>
  <c r="FZ11" i="1" s="1"/>
  <c r="GD5" i="1"/>
  <c r="GH12" i="1"/>
  <c r="GH11" i="1" s="1"/>
  <c r="GL5" i="1"/>
  <c r="GM17" i="1"/>
  <c r="EM16" i="1"/>
  <c r="EQ9" i="1"/>
  <c r="EU16" i="1"/>
  <c r="EY9" i="1"/>
  <c r="FC16" i="1"/>
  <c r="FO9" i="1"/>
  <c r="EJ5" i="1"/>
  <c r="FL12" i="1"/>
  <c r="FL11" i="1" s="1"/>
  <c r="FP5" i="1"/>
  <c r="GB12" i="1"/>
  <c r="GB11" i="1" s="1"/>
  <c r="GE15" i="1"/>
  <c r="GF5" i="1"/>
  <c r="GI8" i="1"/>
  <c r="EM8" i="1"/>
  <c r="EO12" i="1"/>
  <c r="EO11" i="1" s="1"/>
  <c r="EQ18" i="1"/>
  <c r="ES5" i="1"/>
  <c r="EU14" i="1"/>
  <c r="EY7" i="1"/>
  <c r="EY18" i="1"/>
  <c r="FA5" i="1"/>
  <c r="FC14" i="1"/>
  <c r="FG7" i="1"/>
  <c r="FE12" i="1"/>
  <c r="FE11" i="1" s="1"/>
  <c r="FG18" i="1"/>
  <c r="FI5" i="1"/>
  <c r="FK14" i="1"/>
  <c r="FO7" i="1"/>
  <c r="FM12" i="1"/>
  <c r="FM11" i="1" s="1"/>
  <c r="FO18" i="1"/>
  <c r="FQ5" i="1"/>
  <c r="FW7" i="1"/>
  <c r="FU12" i="1"/>
  <c r="FU11" i="1" s="1"/>
  <c r="FW18" i="1"/>
  <c r="FY5" i="1"/>
  <c r="GA14" i="1"/>
  <c r="GG5" i="1"/>
  <c r="GM7" i="1"/>
  <c r="GM18" i="1"/>
  <c r="EQ7" i="1"/>
  <c r="EL5" i="1"/>
  <c r="EM17" i="1"/>
  <c r="ET5" i="1"/>
  <c r="FB5" i="1"/>
  <c r="FC17" i="1"/>
  <c r="FF12" i="1"/>
  <c r="FF11" i="1" s="1"/>
  <c r="FJ5" i="1"/>
  <c r="FK17" i="1"/>
  <c r="FZ5" i="1"/>
  <c r="GA17" i="1"/>
  <c r="GI17" i="1"/>
  <c r="GL12" i="1"/>
  <c r="EJ12" i="1"/>
  <c r="EJ11" i="1" s="1"/>
  <c r="EM15" i="1"/>
  <c r="FO19" i="1"/>
  <c r="EK12" i="1"/>
  <c r="EK11" i="1" s="1"/>
  <c r="EO5" i="1"/>
  <c r="EW5" i="1"/>
  <c r="FE5" i="1"/>
  <c r="FI12" i="1"/>
  <c r="FI11" i="1" s="1"/>
  <c r="FM5" i="1"/>
  <c r="FU5" i="1"/>
  <c r="FY12" i="1"/>
  <c r="FY11" i="1" s="1"/>
  <c r="GK5" i="1"/>
  <c r="GM14" i="1"/>
  <c r="GJ12" i="1"/>
  <c r="GJ11" i="1" s="1"/>
  <c r="GM15" i="1"/>
  <c r="GK12" i="1"/>
  <c r="GK11" i="1" s="1"/>
  <c r="GM16" i="1"/>
  <c r="GJ5" i="1"/>
  <c r="GM8" i="1"/>
  <c r="GM21" i="1"/>
  <c r="GM6" i="1"/>
  <c r="GM13" i="1"/>
  <c r="GM22" i="1"/>
  <c r="GF12" i="1"/>
  <c r="GF11" i="1" s="1"/>
  <c r="GI15" i="1"/>
  <c r="GI7" i="1"/>
  <c r="GG12" i="1"/>
  <c r="GG11" i="1" s="1"/>
  <c r="GI16" i="1"/>
  <c r="GI19" i="1"/>
  <c r="GI14" i="1"/>
  <c r="GH5" i="1"/>
  <c r="GI6" i="1"/>
  <c r="GI13" i="1"/>
  <c r="GI22" i="1"/>
  <c r="GE7" i="1"/>
  <c r="GC12" i="1"/>
  <c r="GC11" i="1" s="1"/>
  <c r="GE18" i="1"/>
  <c r="GD12" i="1"/>
  <c r="GB5" i="1"/>
  <c r="GE8" i="1"/>
  <c r="GE19" i="1"/>
  <c r="GC5" i="1"/>
  <c r="GE9" i="1"/>
  <c r="GE21" i="1"/>
  <c r="GE6" i="1"/>
  <c r="GE13" i="1"/>
  <c r="GE22" i="1"/>
  <c r="FX12" i="1"/>
  <c r="FX11" i="1" s="1"/>
  <c r="GA15" i="1"/>
  <c r="GA16" i="1"/>
  <c r="FX5" i="1"/>
  <c r="GA8" i="1"/>
  <c r="GA19" i="1"/>
  <c r="GA9" i="1"/>
  <c r="GA21" i="1"/>
  <c r="GA6" i="1"/>
  <c r="GA13" i="1"/>
  <c r="GA22" i="1"/>
  <c r="FT12" i="1"/>
  <c r="FT11" i="1" s="1"/>
  <c r="FW15" i="1"/>
  <c r="FV12" i="1"/>
  <c r="FV11" i="1" s="1"/>
  <c r="FT5" i="1"/>
  <c r="FW8" i="1"/>
  <c r="FW19" i="1"/>
  <c r="FW17" i="1"/>
  <c r="FW21" i="1"/>
  <c r="FW6" i="1"/>
  <c r="FW13" i="1"/>
  <c r="FW22" i="1"/>
  <c r="FP12" i="1"/>
  <c r="FP11" i="1" s="1"/>
  <c r="FS15" i="1"/>
  <c r="FQ12" i="1"/>
  <c r="FQ11" i="1" s="1"/>
  <c r="FR12" i="1"/>
  <c r="FS19" i="1"/>
  <c r="FS14" i="1"/>
  <c r="FR5" i="1"/>
  <c r="FS17" i="1"/>
  <c r="FS21" i="1"/>
  <c r="FS6" i="1"/>
  <c r="FS13" i="1"/>
  <c r="FS22" i="1"/>
  <c r="FO15" i="1"/>
  <c r="FN12" i="1"/>
  <c r="FN11" i="1" s="1"/>
  <c r="FL5" i="1"/>
  <c r="FO8" i="1"/>
  <c r="FO17" i="1"/>
  <c r="FO6" i="1"/>
  <c r="FO13" i="1"/>
  <c r="FO22" i="1"/>
  <c r="FH12" i="1"/>
  <c r="FH11" i="1" s="1"/>
  <c r="FK15" i="1"/>
  <c r="FK16" i="1"/>
  <c r="FH5" i="1"/>
  <c r="FK8" i="1"/>
  <c r="FK19" i="1"/>
  <c r="FK9" i="1"/>
  <c r="FK21" i="1"/>
  <c r="FK6" i="1"/>
  <c r="FK13" i="1"/>
  <c r="FK22" i="1"/>
  <c r="FD12" i="1"/>
  <c r="FD11" i="1" s="1"/>
  <c r="FG15" i="1"/>
  <c r="FG16" i="1"/>
  <c r="FD5" i="1"/>
  <c r="FG8" i="1"/>
  <c r="FG19" i="1"/>
  <c r="FG9" i="1"/>
  <c r="FG21" i="1"/>
  <c r="FG6" i="1"/>
  <c r="FG13" i="1"/>
  <c r="FG22" i="1"/>
  <c r="EZ12" i="1"/>
  <c r="EZ11" i="1" s="1"/>
  <c r="FC15" i="1"/>
  <c r="FA12" i="1"/>
  <c r="FA11" i="1" s="1"/>
  <c r="EZ5" i="1"/>
  <c r="FC8" i="1"/>
  <c r="FC19" i="1"/>
  <c r="FC21" i="1"/>
  <c r="FC6" i="1"/>
  <c r="FC13" i="1"/>
  <c r="FC22" i="1"/>
  <c r="EV12" i="1"/>
  <c r="EV11" i="1" s="1"/>
  <c r="EY15" i="1"/>
  <c r="EW12" i="1"/>
  <c r="EW11" i="1" s="1"/>
  <c r="EX12" i="1"/>
  <c r="EV5" i="1"/>
  <c r="EY8" i="1"/>
  <c r="EY19" i="1"/>
  <c r="EY21" i="1"/>
  <c r="EY6" i="1"/>
  <c r="EY13" i="1"/>
  <c r="EY22" i="1"/>
  <c r="ER12" i="1"/>
  <c r="ER11" i="1" s="1"/>
  <c r="EU15" i="1"/>
  <c r="ES12" i="1"/>
  <c r="ES11" i="1" s="1"/>
  <c r="ET12" i="1"/>
  <c r="ET11" i="1" s="1"/>
  <c r="ER5" i="1"/>
  <c r="EU8" i="1"/>
  <c r="EU19" i="1"/>
  <c r="EU17" i="1"/>
  <c r="EU6" i="1"/>
  <c r="EU13" i="1"/>
  <c r="EU22" i="1"/>
  <c r="EN12" i="1"/>
  <c r="EN11" i="1" s="1"/>
  <c r="EQ15" i="1"/>
  <c r="EP12" i="1"/>
  <c r="EN5" i="1"/>
  <c r="EQ8" i="1"/>
  <c r="EQ19" i="1"/>
  <c r="EQ17" i="1"/>
  <c r="EQ21" i="1"/>
  <c r="EQ6" i="1"/>
  <c r="EQ13" i="1"/>
  <c r="EQ22" i="1"/>
  <c r="EL12" i="1"/>
  <c r="EK5" i="1"/>
  <c r="EM14" i="1"/>
  <c r="EM7" i="1"/>
  <c r="EM18" i="1"/>
  <c r="EM22" i="1"/>
  <c r="EM21" i="1"/>
  <c r="EM6" i="1"/>
  <c r="EM13" i="1"/>
  <c r="G240" i="4"/>
  <c r="F240" i="4"/>
  <c r="E240" i="4"/>
  <c r="EH22" i="1"/>
  <c r="EH21" i="1" s="1"/>
  <c r="EG22" i="1"/>
  <c r="EG21" i="1" s="1"/>
  <c r="EF22" i="1"/>
  <c r="EF21" i="1" s="1"/>
  <c r="ED22" i="1"/>
  <c r="EC22" i="1"/>
  <c r="EC21" i="1" s="1"/>
  <c r="EB22" i="1"/>
  <c r="EB21" i="1" s="1"/>
  <c r="DZ22" i="1"/>
  <c r="DZ21" i="1" s="1"/>
  <c r="DY22" i="1"/>
  <c r="DY21" i="1" s="1"/>
  <c r="DX22" i="1"/>
  <c r="DX21" i="1" s="1"/>
  <c r="DV22" i="1"/>
  <c r="DU22" i="1"/>
  <c r="DU21" i="1" s="1"/>
  <c r="DT22" i="1"/>
  <c r="DT21" i="1" s="1"/>
  <c r="DR22" i="1"/>
  <c r="DQ22" i="1"/>
  <c r="DQ21" i="1" s="1"/>
  <c r="DP22" i="1"/>
  <c r="DP21" i="1" s="1"/>
  <c r="DN22" i="1"/>
  <c r="DN21" i="1" s="1"/>
  <c r="DM22" i="1"/>
  <c r="DM21" i="1" s="1"/>
  <c r="DL22" i="1"/>
  <c r="DL21" i="1" s="1"/>
  <c r="DJ22" i="1"/>
  <c r="DI22" i="1"/>
  <c r="DI21" i="1" s="1"/>
  <c r="DH22" i="1"/>
  <c r="DH21" i="1" s="1"/>
  <c r="DF22" i="1"/>
  <c r="DE22" i="1"/>
  <c r="DE21" i="1" s="1"/>
  <c r="DD22" i="1"/>
  <c r="DD21" i="1" s="1"/>
  <c r="DB22" i="1"/>
  <c r="DA22" i="1"/>
  <c r="DA21" i="1" s="1"/>
  <c r="CZ22" i="1"/>
  <c r="CZ21" i="1" s="1"/>
  <c r="CX22" i="1"/>
  <c r="CX21" i="1" s="1"/>
  <c r="CW22" i="1"/>
  <c r="CW21" i="1" s="1"/>
  <c r="CV22" i="1"/>
  <c r="CV21" i="1" s="1"/>
  <c r="CT22" i="1"/>
  <c r="CS22" i="1"/>
  <c r="CS21" i="1" s="1"/>
  <c r="CR22" i="1"/>
  <c r="CR21" i="1" s="1"/>
  <c r="CP22" i="1"/>
  <c r="CO22" i="1"/>
  <c r="CO21" i="1" s="1"/>
  <c r="CN22" i="1"/>
  <c r="CN21" i="1" s="1"/>
  <c r="CL22" i="1"/>
  <c r="CK22" i="1"/>
  <c r="CJ22" i="1"/>
  <c r="CH22" i="1"/>
  <c r="CG22" i="1"/>
  <c r="CF22" i="1"/>
  <c r="CD22" i="1"/>
  <c r="CC22" i="1"/>
  <c r="CB22" i="1"/>
  <c r="BZ22" i="1"/>
  <c r="BY22" i="1"/>
  <c r="BX22" i="1"/>
  <c r="BV22" i="1"/>
  <c r="BU22" i="1"/>
  <c r="BT22" i="1"/>
  <c r="BR22" i="1"/>
  <c r="BQ22" i="1"/>
  <c r="BP22" i="1"/>
  <c r="BN22" i="1"/>
  <c r="BM22" i="1"/>
  <c r="BL22" i="1"/>
  <c r="BJ22" i="1"/>
  <c r="BI22" i="1"/>
  <c r="BH22" i="1"/>
  <c r="BB22" i="1"/>
  <c r="BA22" i="1"/>
  <c r="AZ22" i="1"/>
  <c r="AX22" i="1"/>
  <c r="AW22" i="1"/>
  <c r="AV22" i="1"/>
  <c r="AT22" i="1"/>
  <c r="AS22" i="1"/>
  <c r="AR22" i="1"/>
  <c r="AP22" i="1"/>
  <c r="AP21" i="1" s="1"/>
  <c r="AO22" i="1"/>
  <c r="AO21" i="1" s="1"/>
  <c r="AN22" i="1"/>
  <c r="AN21" i="1" s="1"/>
  <c r="AL22" i="1"/>
  <c r="AK22" i="1"/>
  <c r="AJ22" i="1"/>
  <c r="AH22" i="1"/>
  <c r="AG22" i="1"/>
  <c r="AF22" i="1"/>
  <c r="AD22" i="1"/>
  <c r="AC22" i="1"/>
  <c r="AB22" i="1"/>
  <c r="Z22" i="1"/>
  <c r="Y22" i="1"/>
  <c r="X22" i="1"/>
  <c r="V22" i="1"/>
  <c r="U22" i="1"/>
  <c r="T22" i="1"/>
  <c r="R22" i="1"/>
  <c r="R21" i="1" s="1"/>
  <c r="Q22" i="1"/>
  <c r="Q21" i="1" s="1"/>
  <c r="P22" i="1"/>
  <c r="P21" i="1" s="1"/>
  <c r="N22" i="1"/>
  <c r="N21" i="1" s="1"/>
  <c r="M22" i="1"/>
  <c r="M21" i="1" s="1"/>
  <c r="L22" i="1"/>
  <c r="L21" i="1" s="1"/>
  <c r="EH19" i="1"/>
  <c r="EG19" i="1"/>
  <c r="EF19" i="1"/>
  <c r="EH18" i="1"/>
  <c r="EG18" i="1"/>
  <c r="EF18" i="1"/>
  <c r="EH17" i="1"/>
  <c r="EG17" i="1"/>
  <c r="EF17" i="1"/>
  <c r="EH16" i="1"/>
  <c r="EG16" i="1"/>
  <c r="EF16" i="1"/>
  <c r="EH15" i="1"/>
  <c r="EG15" i="1"/>
  <c r="EF15" i="1"/>
  <c r="EH14" i="1"/>
  <c r="EG14" i="1"/>
  <c r="EF14" i="1"/>
  <c r="EH13" i="1"/>
  <c r="EG13" i="1"/>
  <c r="EF13" i="1"/>
  <c r="ED19" i="1"/>
  <c r="EC19" i="1"/>
  <c r="EB19" i="1"/>
  <c r="ED18" i="1"/>
  <c r="EC18" i="1"/>
  <c r="EB18" i="1"/>
  <c r="ED17" i="1"/>
  <c r="EC17" i="1"/>
  <c r="EB17" i="1"/>
  <c r="ED16" i="1"/>
  <c r="EC16" i="1"/>
  <c r="EB16" i="1"/>
  <c r="ED15" i="1"/>
  <c r="EC15" i="1"/>
  <c r="EB15" i="1"/>
  <c r="ED14" i="1"/>
  <c r="EC14" i="1"/>
  <c r="EB14" i="1"/>
  <c r="ED13" i="1"/>
  <c r="EC13" i="1"/>
  <c r="EB13" i="1"/>
  <c r="DZ19" i="1"/>
  <c r="DY19" i="1"/>
  <c r="DX19" i="1"/>
  <c r="DZ18" i="1"/>
  <c r="DY18" i="1"/>
  <c r="DX18" i="1"/>
  <c r="DZ17" i="1"/>
  <c r="DY17" i="1"/>
  <c r="DX17" i="1"/>
  <c r="DZ16" i="1"/>
  <c r="DY16" i="1"/>
  <c r="DX16" i="1"/>
  <c r="DZ15" i="1"/>
  <c r="DY15" i="1"/>
  <c r="DX15" i="1"/>
  <c r="DZ14" i="1"/>
  <c r="DY14" i="1"/>
  <c r="DX14" i="1"/>
  <c r="DZ13" i="1"/>
  <c r="DY13" i="1"/>
  <c r="DX13" i="1"/>
  <c r="DV19" i="1"/>
  <c r="DU19" i="1"/>
  <c r="DT19" i="1"/>
  <c r="DV18" i="1"/>
  <c r="DU18" i="1"/>
  <c r="DT18" i="1"/>
  <c r="DV17" i="1"/>
  <c r="DU17" i="1"/>
  <c r="DT17" i="1"/>
  <c r="DV16" i="1"/>
  <c r="DU16" i="1"/>
  <c r="DT16" i="1"/>
  <c r="DV15" i="1"/>
  <c r="DU15" i="1"/>
  <c r="DT15" i="1"/>
  <c r="DV14" i="1"/>
  <c r="DU14" i="1"/>
  <c r="DT14" i="1"/>
  <c r="DV13" i="1"/>
  <c r="DU13" i="1"/>
  <c r="DT13" i="1"/>
  <c r="DR19" i="1"/>
  <c r="DQ19" i="1"/>
  <c r="DP19" i="1"/>
  <c r="DR18" i="1"/>
  <c r="DQ18" i="1"/>
  <c r="DP18" i="1"/>
  <c r="DR17" i="1"/>
  <c r="DQ17" i="1"/>
  <c r="DP17" i="1"/>
  <c r="DR16" i="1"/>
  <c r="DQ16" i="1"/>
  <c r="DP16" i="1"/>
  <c r="DR15" i="1"/>
  <c r="DQ15" i="1"/>
  <c r="DP15" i="1"/>
  <c r="DR14" i="1"/>
  <c r="DQ14" i="1"/>
  <c r="DP14" i="1"/>
  <c r="DR13" i="1"/>
  <c r="DQ13" i="1"/>
  <c r="DP13" i="1"/>
  <c r="DN19" i="1"/>
  <c r="DM19" i="1"/>
  <c r="DL19" i="1"/>
  <c r="DN18" i="1"/>
  <c r="DM18" i="1"/>
  <c r="DL18" i="1"/>
  <c r="DN17" i="1"/>
  <c r="DM17" i="1"/>
  <c r="DL17" i="1"/>
  <c r="DN16" i="1"/>
  <c r="DM16" i="1"/>
  <c r="DL16" i="1"/>
  <c r="DN15" i="1"/>
  <c r="DM15" i="1"/>
  <c r="DL15" i="1"/>
  <c r="DN14" i="1"/>
  <c r="DM14" i="1"/>
  <c r="DL14" i="1"/>
  <c r="DN13" i="1"/>
  <c r="DM13" i="1"/>
  <c r="DL13" i="1"/>
  <c r="DJ19" i="1"/>
  <c r="DI19" i="1"/>
  <c r="DH19" i="1"/>
  <c r="DJ18" i="1"/>
  <c r="DI18" i="1"/>
  <c r="DH18" i="1"/>
  <c r="DJ17" i="1"/>
  <c r="DI17" i="1"/>
  <c r="DH17" i="1"/>
  <c r="DJ16" i="1"/>
  <c r="DI16" i="1"/>
  <c r="DH16" i="1"/>
  <c r="DJ15" i="1"/>
  <c r="DI15" i="1"/>
  <c r="DH15" i="1"/>
  <c r="DJ14" i="1"/>
  <c r="DI14" i="1"/>
  <c r="DH14" i="1"/>
  <c r="DJ13" i="1"/>
  <c r="DI13" i="1"/>
  <c r="DH13" i="1"/>
  <c r="DF19" i="1"/>
  <c r="DE19" i="1"/>
  <c r="DD19" i="1"/>
  <c r="DF18" i="1"/>
  <c r="DE18" i="1"/>
  <c r="DD18" i="1"/>
  <c r="DF17" i="1"/>
  <c r="DE17" i="1"/>
  <c r="DD17" i="1"/>
  <c r="DF16" i="1"/>
  <c r="DE16" i="1"/>
  <c r="DD16" i="1"/>
  <c r="DF15" i="1"/>
  <c r="DE15" i="1"/>
  <c r="DD15" i="1"/>
  <c r="DF14" i="1"/>
  <c r="DE14" i="1"/>
  <c r="DD14" i="1"/>
  <c r="DF13" i="1"/>
  <c r="DE13" i="1"/>
  <c r="DD13" i="1"/>
  <c r="DB19" i="1"/>
  <c r="DA19" i="1"/>
  <c r="CZ19" i="1"/>
  <c r="DB18" i="1"/>
  <c r="DA18" i="1"/>
  <c r="CZ18" i="1"/>
  <c r="DB17" i="1"/>
  <c r="DA17" i="1"/>
  <c r="CZ17" i="1"/>
  <c r="DB16" i="1"/>
  <c r="DA16" i="1"/>
  <c r="CZ16" i="1"/>
  <c r="DB15" i="1"/>
  <c r="DA15" i="1"/>
  <c r="CZ15" i="1"/>
  <c r="DB14" i="1"/>
  <c r="DA14" i="1"/>
  <c r="CZ14" i="1"/>
  <c r="DB13" i="1"/>
  <c r="DA13" i="1"/>
  <c r="CZ13" i="1"/>
  <c r="CX19" i="1"/>
  <c r="CW19" i="1"/>
  <c r="CV19" i="1"/>
  <c r="CX18" i="1"/>
  <c r="CW18" i="1"/>
  <c r="CV18" i="1"/>
  <c r="CX17" i="1"/>
  <c r="CW17" i="1"/>
  <c r="CV17" i="1"/>
  <c r="CX16" i="1"/>
  <c r="CW16" i="1"/>
  <c r="CV16" i="1"/>
  <c r="CX15" i="1"/>
  <c r="CW15" i="1"/>
  <c r="CV15" i="1"/>
  <c r="CX14" i="1"/>
  <c r="CW14" i="1"/>
  <c r="CV14" i="1"/>
  <c r="CX13" i="1"/>
  <c r="CW13" i="1"/>
  <c r="CV13" i="1"/>
  <c r="CT19" i="1"/>
  <c r="CS19" i="1"/>
  <c r="CR19" i="1"/>
  <c r="CT18" i="1"/>
  <c r="CS18" i="1"/>
  <c r="CR18" i="1"/>
  <c r="CT17" i="1"/>
  <c r="CS17" i="1"/>
  <c r="CR17" i="1"/>
  <c r="CT16" i="1"/>
  <c r="CS16" i="1"/>
  <c r="CR16" i="1"/>
  <c r="CT15" i="1"/>
  <c r="CS15" i="1"/>
  <c r="CR15" i="1"/>
  <c r="CT14" i="1"/>
  <c r="CS14" i="1"/>
  <c r="CR14" i="1"/>
  <c r="CT13" i="1"/>
  <c r="CS13" i="1"/>
  <c r="CR13" i="1"/>
  <c r="CP19" i="1"/>
  <c r="CO19" i="1"/>
  <c r="CN19" i="1"/>
  <c r="CP18" i="1"/>
  <c r="CO18" i="1"/>
  <c r="CN18" i="1"/>
  <c r="CP17" i="1"/>
  <c r="CO17" i="1"/>
  <c r="CN17" i="1"/>
  <c r="CP16" i="1"/>
  <c r="CO16" i="1"/>
  <c r="CN16" i="1"/>
  <c r="CP15" i="1"/>
  <c r="CO15" i="1"/>
  <c r="CN15" i="1"/>
  <c r="CP14" i="1"/>
  <c r="CO14" i="1"/>
  <c r="CN14" i="1"/>
  <c r="CP13" i="1"/>
  <c r="CO13" i="1"/>
  <c r="CN13" i="1"/>
  <c r="CL19" i="1"/>
  <c r="CK19" i="1"/>
  <c r="CJ19" i="1"/>
  <c r="CL18" i="1"/>
  <c r="CK18" i="1"/>
  <c r="CJ18" i="1"/>
  <c r="CL17" i="1"/>
  <c r="CK17" i="1"/>
  <c r="CJ17" i="1"/>
  <c r="CL16" i="1"/>
  <c r="CK16" i="1"/>
  <c r="CJ16" i="1"/>
  <c r="CL15" i="1"/>
  <c r="CK15" i="1"/>
  <c r="CJ15" i="1"/>
  <c r="CL14" i="1"/>
  <c r="CK14" i="1"/>
  <c r="CJ14" i="1"/>
  <c r="CL13" i="1"/>
  <c r="CK13" i="1"/>
  <c r="CJ13" i="1"/>
  <c r="CH19" i="1"/>
  <c r="CG19" i="1"/>
  <c r="CF19" i="1"/>
  <c r="CH18" i="1"/>
  <c r="CG18" i="1"/>
  <c r="CF18" i="1"/>
  <c r="CH17" i="1"/>
  <c r="CG17" i="1"/>
  <c r="CF17" i="1"/>
  <c r="CH16" i="1"/>
  <c r="CG16" i="1"/>
  <c r="CF16" i="1"/>
  <c r="CH15" i="1"/>
  <c r="CG15" i="1"/>
  <c r="CF15" i="1"/>
  <c r="CH14" i="1"/>
  <c r="CG14" i="1"/>
  <c r="CF14" i="1"/>
  <c r="CH13" i="1"/>
  <c r="CG13" i="1"/>
  <c r="CF13" i="1"/>
  <c r="CD19" i="1"/>
  <c r="CC19" i="1"/>
  <c r="CB19" i="1"/>
  <c r="CD18" i="1"/>
  <c r="CC18" i="1"/>
  <c r="CB18" i="1"/>
  <c r="CD17" i="1"/>
  <c r="CC17" i="1"/>
  <c r="CB17" i="1"/>
  <c r="CD16" i="1"/>
  <c r="CC16" i="1"/>
  <c r="CB16" i="1"/>
  <c r="CD15" i="1"/>
  <c r="CC15" i="1"/>
  <c r="CB15" i="1"/>
  <c r="CD14" i="1"/>
  <c r="CC14" i="1"/>
  <c r="CB14" i="1"/>
  <c r="CD13" i="1"/>
  <c r="CC13" i="1"/>
  <c r="CB13" i="1"/>
  <c r="BZ19" i="1"/>
  <c r="BY19" i="1"/>
  <c r="BX19" i="1"/>
  <c r="BZ18" i="1"/>
  <c r="BY18" i="1"/>
  <c r="BX18" i="1"/>
  <c r="BZ17" i="1"/>
  <c r="BY17" i="1"/>
  <c r="BX17" i="1"/>
  <c r="BZ16" i="1"/>
  <c r="BY16" i="1"/>
  <c r="BX16" i="1"/>
  <c r="BZ15" i="1"/>
  <c r="BY15" i="1"/>
  <c r="BX15" i="1"/>
  <c r="BZ14" i="1"/>
  <c r="BY14" i="1"/>
  <c r="BX14" i="1"/>
  <c r="BZ13" i="1"/>
  <c r="BY13" i="1"/>
  <c r="BX13" i="1"/>
  <c r="BV19" i="1"/>
  <c r="BU19" i="1"/>
  <c r="BT19" i="1"/>
  <c r="BV18" i="1"/>
  <c r="BU18" i="1"/>
  <c r="BT18" i="1"/>
  <c r="BV17" i="1"/>
  <c r="BU17" i="1"/>
  <c r="BT17" i="1"/>
  <c r="BV16" i="1"/>
  <c r="BU16" i="1"/>
  <c r="BT16" i="1"/>
  <c r="BV15" i="1"/>
  <c r="BU15" i="1"/>
  <c r="BT15" i="1"/>
  <c r="BV14" i="1"/>
  <c r="BU14" i="1"/>
  <c r="BT14" i="1"/>
  <c r="BV13" i="1"/>
  <c r="BU13" i="1"/>
  <c r="BT13" i="1"/>
  <c r="BR19" i="1"/>
  <c r="BQ19" i="1"/>
  <c r="BP19" i="1"/>
  <c r="BR18" i="1"/>
  <c r="BQ18" i="1"/>
  <c r="BP18" i="1"/>
  <c r="BR17" i="1"/>
  <c r="BQ17" i="1"/>
  <c r="BP17" i="1"/>
  <c r="BR16" i="1"/>
  <c r="BQ16" i="1"/>
  <c r="BP16" i="1"/>
  <c r="BR15" i="1"/>
  <c r="BQ15" i="1"/>
  <c r="BP15" i="1"/>
  <c r="BR14" i="1"/>
  <c r="BQ14" i="1"/>
  <c r="BP14" i="1"/>
  <c r="BR13" i="1"/>
  <c r="BQ13" i="1"/>
  <c r="BP13" i="1"/>
  <c r="BN19" i="1"/>
  <c r="BM19" i="1"/>
  <c r="BL19" i="1"/>
  <c r="BN18" i="1"/>
  <c r="BM18" i="1"/>
  <c r="BL18" i="1"/>
  <c r="BN17" i="1"/>
  <c r="BM17" i="1"/>
  <c r="BL17" i="1"/>
  <c r="BN16" i="1"/>
  <c r="BM16" i="1"/>
  <c r="BL16" i="1"/>
  <c r="BN15" i="1"/>
  <c r="BM15" i="1"/>
  <c r="BL15" i="1"/>
  <c r="BN14" i="1"/>
  <c r="BM14" i="1"/>
  <c r="BL14" i="1"/>
  <c r="BN13" i="1"/>
  <c r="BM13" i="1"/>
  <c r="BL13" i="1"/>
  <c r="BJ19" i="1"/>
  <c r="BI19" i="1"/>
  <c r="BH19" i="1"/>
  <c r="BJ18" i="1"/>
  <c r="BI18" i="1"/>
  <c r="BH18" i="1"/>
  <c r="BJ17" i="1"/>
  <c r="BI17" i="1"/>
  <c r="BH17" i="1"/>
  <c r="BJ16" i="1"/>
  <c r="BI16" i="1"/>
  <c r="BH16" i="1"/>
  <c r="BJ15" i="1"/>
  <c r="BI15" i="1"/>
  <c r="BH15" i="1"/>
  <c r="BJ14" i="1"/>
  <c r="BI14" i="1"/>
  <c r="BH14" i="1"/>
  <c r="BJ13" i="1"/>
  <c r="BI13" i="1"/>
  <c r="BH13" i="1"/>
  <c r="BB19" i="1"/>
  <c r="BA19" i="1"/>
  <c r="AZ19" i="1"/>
  <c r="BB18" i="1"/>
  <c r="BA18" i="1"/>
  <c r="AZ18" i="1"/>
  <c r="BB17" i="1"/>
  <c r="BA17" i="1"/>
  <c r="AZ17" i="1"/>
  <c r="BB16" i="1"/>
  <c r="BA16" i="1"/>
  <c r="AZ16" i="1"/>
  <c r="BB15" i="1"/>
  <c r="BA15" i="1"/>
  <c r="AZ15" i="1"/>
  <c r="BB14" i="1"/>
  <c r="BA14" i="1"/>
  <c r="AZ14" i="1"/>
  <c r="BB13" i="1"/>
  <c r="BA13" i="1"/>
  <c r="AZ13" i="1"/>
  <c r="AX19" i="1"/>
  <c r="AW19" i="1"/>
  <c r="AV19" i="1"/>
  <c r="AX18" i="1"/>
  <c r="AW18" i="1"/>
  <c r="AV18" i="1"/>
  <c r="AX17" i="1"/>
  <c r="AW17" i="1"/>
  <c r="AV17" i="1"/>
  <c r="AX16" i="1"/>
  <c r="AW16" i="1"/>
  <c r="AV16" i="1"/>
  <c r="AX15" i="1"/>
  <c r="AW15" i="1"/>
  <c r="AV15" i="1"/>
  <c r="AX14" i="1"/>
  <c r="AW14" i="1"/>
  <c r="AV14" i="1"/>
  <c r="AX13" i="1"/>
  <c r="AW13" i="1"/>
  <c r="AV13" i="1"/>
  <c r="AT19" i="1"/>
  <c r="AS19" i="1"/>
  <c r="AR19" i="1"/>
  <c r="AT18" i="1"/>
  <c r="AS18" i="1"/>
  <c r="AR18" i="1"/>
  <c r="AT17" i="1"/>
  <c r="AS17" i="1"/>
  <c r="AR17" i="1"/>
  <c r="AT16" i="1"/>
  <c r="AS16" i="1"/>
  <c r="AR16" i="1"/>
  <c r="AT15" i="1"/>
  <c r="AS15" i="1"/>
  <c r="AR15" i="1"/>
  <c r="AT14" i="1"/>
  <c r="AS14" i="1"/>
  <c r="AR14" i="1"/>
  <c r="AT13" i="1"/>
  <c r="AS13" i="1"/>
  <c r="AR13" i="1"/>
  <c r="AP19" i="1"/>
  <c r="AO19" i="1"/>
  <c r="AN19" i="1"/>
  <c r="AP18" i="1"/>
  <c r="AO18" i="1"/>
  <c r="AN18" i="1"/>
  <c r="AP17" i="1"/>
  <c r="AO17" i="1"/>
  <c r="AN17" i="1"/>
  <c r="AP16" i="1"/>
  <c r="AO16" i="1"/>
  <c r="AN16" i="1"/>
  <c r="AP15" i="1"/>
  <c r="AO15" i="1"/>
  <c r="AN15" i="1"/>
  <c r="AP14" i="1"/>
  <c r="AO14" i="1"/>
  <c r="AN14" i="1"/>
  <c r="AP13" i="1"/>
  <c r="AO13" i="1"/>
  <c r="AN13" i="1"/>
  <c r="AL19" i="1"/>
  <c r="AK19" i="1"/>
  <c r="AJ19" i="1"/>
  <c r="AL18" i="1"/>
  <c r="AK18" i="1"/>
  <c r="AJ18" i="1"/>
  <c r="AL17" i="1"/>
  <c r="AK17" i="1"/>
  <c r="AJ17" i="1"/>
  <c r="AL16" i="1"/>
  <c r="AK16" i="1"/>
  <c r="AJ16" i="1"/>
  <c r="AL15" i="1"/>
  <c r="AK15" i="1"/>
  <c r="AJ15" i="1"/>
  <c r="AL14" i="1"/>
  <c r="AK14" i="1"/>
  <c r="AJ14" i="1"/>
  <c r="AL13" i="1"/>
  <c r="AK13" i="1"/>
  <c r="AJ13" i="1"/>
  <c r="AH19" i="1"/>
  <c r="AG19" i="1"/>
  <c r="AF19" i="1"/>
  <c r="AH18" i="1"/>
  <c r="AG18" i="1"/>
  <c r="AF18" i="1"/>
  <c r="AH17" i="1"/>
  <c r="AG17" i="1"/>
  <c r="AF17" i="1"/>
  <c r="AH16" i="1"/>
  <c r="AG16" i="1"/>
  <c r="AF16" i="1"/>
  <c r="AH15" i="1"/>
  <c r="AG15" i="1"/>
  <c r="AF15" i="1"/>
  <c r="AH14" i="1"/>
  <c r="AG14" i="1"/>
  <c r="AF14" i="1"/>
  <c r="AH13" i="1"/>
  <c r="AG13" i="1"/>
  <c r="AF13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Z19" i="1"/>
  <c r="Y19" i="1"/>
  <c r="X19" i="1"/>
  <c r="Z18" i="1"/>
  <c r="Y18" i="1"/>
  <c r="X18" i="1"/>
  <c r="Z17" i="1"/>
  <c r="Y17" i="1"/>
  <c r="X17" i="1"/>
  <c r="Z16" i="1"/>
  <c r="Y16" i="1"/>
  <c r="X16" i="1"/>
  <c r="Z15" i="1"/>
  <c r="Y15" i="1"/>
  <c r="X15" i="1"/>
  <c r="Z14" i="1"/>
  <c r="Y14" i="1"/>
  <c r="X14" i="1"/>
  <c r="Z13" i="1"/>
  <c r="Y13" i="1"/>
  <c r="X13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DV9" i="1"/>
  <c r="DU9" i="1"/>
  <c r="DT9" i="1"/>
  <c r="DV8" i="1"/>
  <c r="DU8" i="1"/>
  <c r="DT8" i="1"/>
  <c r="DV7" i="1"/>
  <c r="DU7" i="1"/>
  <c r="DT7" i="1"/>
  <c r="DV6" i="1"/>
  <c r="DU6" i="1"/>
  <c r="DT6" i="1"/>
  <c r="EH9" i="1"/>
  <c r="EG9" i="1"/>
  <c r="EF9" i="1"/>
  <c r="EH8" i="1"/>
  <c r="EG8" i="1"/>
  <c r="EF8" i="1"/>
  <c r="EH7" i="1"/>
  <c r="EG7" i="1"/>
  <c r="EF7" i="1"/>
  <c r="EH6" i="1"/>
  <c r="EG6" i="1"/>
  <c r="EF6" i="1"/>
  <c r="ED9" i="1"/>
  <c r="EC9" i="1"/>
  <c r="EB9" i="1"/>
  <c r="ED8" i="1"/>
  <c r="EC8" i="1"/>
  <c r="EB8" i="1"/>
  <c r="ED7" i="1"/>
  <c r="EC7" i="1"/>
  <c r="EB7" i="1"/>
  <c r="ED6" i="1"/>
  <c r="EC6" i="1"/>
  <c r="EB6" i="1"/>
  <c r="DZ9" i="1"/>
  <c r="DY9" i="1"/>
  <c r="DX9" i="1"/>
  <c r="DZ8" i="1"/>
  <c r="DY8" i="1"/>
  <c r="DX8" i="1"/>
  <c r="DZ7" i="1"/>
  <c r="DY7" i="1"/>
  <c r="DX7" i="1"/>
  <c r="DZ6" i="1"/>
  <c r="DY6" i="1"/>
  <c r="DX6" i="1"/>
  <c r="DR9" i="1"/>
  <c r="DQ9" i="1"/>
  <c r="DP9" i="1"/>
  <c r="DR8" i="1"/>
  <c r="DQ8" i="1"/>
  <c r="DP8" i="1"/>
  <c r="DR7" i="1"/>
  <c r="DQ7" i="1"/>
  <c r="DP7" i="1"/>
  <c r="DR6" i="1"/>
  <c r="DQ6" i="1"/>
  <c r="DP6" i="1"/>
  <c r="DN9" i="1"/>
  <c r="DM9" i="1"/>
  <c r="DL9" i="1"/>
  <c r="DN8" i="1"/>
  <c r="DM8" i="1"/>
  <c r="DL8" i="1"/>
  <c r="DN7" i="1"/>
  <c r="DM7" i="1"/>
  <c r="DL7" i="1"/>
  <c r="DN6" i="1"/>
  <c r="DM6" i="1"/>
  <c r="DL6" i="1"/>
  <c r="DJ9" i="1"/>
  <c r="DI9" i="1"/>
  <c r="DH9" i="1"/>
  <c r="DJ8" i="1"/>
  <c r="DI8" i="1"/>
  <c r="DH8" i="1"/>
  <c r="DJ7" i="1"/>
  <c r="DI7" i="1"/>
  <c r="DH7" i="1"/>
  <c r="DJ6" i="1"/>
  <c r="DI6" i="1"/>
  <c r="DH6" i="1"/>
  <c r="DF9" i="1"/>
  <c r="DE9" i="1"/>
  <c r="DD9" i="1"/>
  <c r="DF8" i="1"/>
  <c r="DE8" i="1"/>
  <c r="DD8" i="1"/>
  <c r="DF7" i="1"/>
  <c r="DE7" i="1"/>
  <c r="DD7" i="1"/>
  <c r="DF6" i="1"/>
  <c r="DE6" i="1"/>
  <c r="DD6" i="1"/>
  <c r="DB9" i="1"/>
  <c r="DA9" i="1"/>
  <c r="CZ9" i="1"/>
  <c r="DB8" i="1"/>
  <c r="DA8" i="1"/>
  <c r="CZ8" i="1"/>
  <c r="DB7" i="1"/>
  <c r="DA7" i="1"/>
  <c r="CZ7" i="1"/>
  <c r="DB6" i="1"/>
  <c r="DA6" i="1"/>
  <c r="CZ6" i="1"/>
  <c r="CX9" i="1"/>
  <c r="CW9" i="1"/>
  <c r="CV9" i="1"/>
  <c r="CX8" i="1"/>
  <c r="CW8" i="1"/>
  <c r="CV8" i="1"/>
  <c r="CX7" i="1"/>
  <c r="CW7" i="1"/>
  <c r="CV7" i="1"/>
  <c r="CX6" i="1"/>
  <c r="CW6" i="1"/>
  <c r="CV6" i="1"/>
  <c r="CT9" i="1"/>
  <c r="CS9" i="1"/>
  <c r="CR9" i="1"/>
  <c r="CT8" i="1"/>
  <c r="CS8" i="1"/>
  <c r="CR8" i="1"/>
  <c r="CT7" i="1"/>
  <c r="CS7" i="1"/>
  <c r="CR7" i="1"/>
  <c r="CT6" i="1"/>
  <c r="CS6" i="1"/>
  <c r="CR6" i="1"/>
  <c r="CP9" i="1"/>
  <c r="CO9" i="1"/>
  <c r="CN9" i="1"/>
  <c r="CP8" i="1"/>
  <c r="CO8" i="1"/>
  <c r="CN8" i="1"/>
  <c r="CP7" i="1"/>
  <c r="CO7" i="1"/>
  <c r="CN7" i="1"/>
  <c r="CP6" i="1"/>
  <c r="CO6" i="1"/>
  <c r="CN6" i="1"/>
  <c r="CL9" i="1"/>
  <c r="CK9" i="1"/>
  <c r="CJ9" i="1"/>
  <c r="CL8" i="1"/>
  <c r="CK8" i="1"/>
  <c r="CJ8" i="1"/>
  <c r="CL7" i="1"/>
  <c r="CK7" i="1"/>
  <c r="CJ7" i="1"/>
  <c r="CL6" i="1"/>
  <c r="CK6" i="1"/>
  <c r="CJ6" i="1"/>
  <c r="CH9" i="1"/>
  <c r="CG9" i="1"/>
  <c r="CF9" i="1"/>
  <c r="CH8" i="1"/>
  <c r="CG8" i="1"/>
  <c r="CF8" i="1"/>
  <c r="CH7" i="1"/>
  <c r="CG7" i="1"/>
  <c r="CF7" i="1"/>
  <c r="CH6" i="1"/>
  <c r="CG6" i="1"/>
  <c r="CF6" i="1"/>
  <c r="CD9" i="1"/>
  <c r="CC9" i="1"/>
  <c r="CB9" i="1"/>
  <c r="CD8" i="1"/>
  <c r="CC8" i="1"/>
  <c r="CB8" i="1"/>
  <c r="CD7" i="1"/>
  <c r="CC7" i="1"/>
  <c r="CB7" i="1"/>
  <c r="CD6" i="1"/>
  <c r="CC6" i="1"/>
  <c r="CB6" i="1"/>
  <c r="BZ9" i="1"/>
  <c r="BY9" i="1"/>
  <c r="BX9" i="1"/>
  <c r="BZ8" i="1"/>
  <c r="BY8" i="1"/>
  <c r="BX8" i="1"/>
  <c r="BZ7" i="1"/>
  <c r="BY7" i="1"/>
  <c r="BX7" i="1"/>
  <c r="BZ6" i="1"/>
  <c r="BY6" i="1"/>
  <c r="BX6" i="1"/>
  <c r="BV9" i="1"/>
  <c r="BU9" i="1"/>
  <c r="BT9" i="1"/>
  <c r="BV8" i="1"/>
  <c r="BU8" i="1"/>
  <c r="BT8" i="1"/>
  <c r="BV7" i="1"/>
  <c r="BU7" i="1"/>
  <c r="BT7" i="1"/>
  <c r="BV6" i="1"/>
  <c r="BU6" i="1"/>
  <c r="BT6" i="1"/>
  <c r="BR9" i="1"/>
  <c r="BQ9" i="1"/>
  <c r="BP9" i="1"/>
  <c r="BR8" i="1"/>
  <c r="BQ8" i="1"/>
  <c r="BP8" i="1"/>
  <c r="BR7" i="1"/>
  <c r="BQ7" i="1"/>
  <c r="BP7" i="1"/>
  <c r="BR6" i="1"/>
  <c r="BQ6" i="1"/>
  <c r="BP6" i="1"/>
  <c r="BN9" i="1"/>
  <c r="BM9" i="1"/>
  <c r="BL9" i="1"/>
  <c r="BN8" i="1"/>
  <c r="BM8" i="1"/>
  <c r="BL8" i="1"/>
  <c r="BN7" i="1"/>
  <c r="BM7" i="1"/>
  <c r="BL7" i="1"/>
  <c r="BN6" i="1"/>
  <c r="BM6" i="1"/>
  <c r="BL6" i="1"/>
  <c r="BJ9" i="1"/>
  <c r="BI9" i="1"/>
  <c r="BH9" i="1"/>
  <c r="BJ8" i="1"/>
  <c r="BI8" i="1"/>
  <c r="BH8" i="1"/>
  <c r="BJ7" i="1"/>
  <c r="BI7" i="1"/>
  <c r="BH7" i="1"/>
  <c r="BJ6" i="1"/>
  <c r="BI6" i="1"/>
  <c r="BH6" i="1"/>
  <c r="BB9" i="1"/>
  <c r="BA9" i="1"/>
  <c r="AZ9" i="1"/>
  <c r="BB8" i="1"/>
  <c r="BA8" i="1"/>
  <c r="AZ8" i="1"/>
  <c r="BB7" i="1"/>
  <c r="BA7" i="1"/>
  <c r="AZ7" i="1"/>
  <c r="BB6" i="1"/>
  <c r="BA6" i="1"/>
  <c r="AZ6" i="1"/>
  <c r="AX9" i="1"/>
  <c r="AW9" i="1"/>
  <c r="AV9" i="1"/>
  <c r="AX8" i="1"/>
  <c r="AW8" i="1"/>
  <c r="AV8" i="1"/>
  <c r="AX7" i="1"/>
  <c r="AW7" i="1"/>
  <c r="AV7" i="1"/>
  <c r="AX6" i="1"/>
  <c r="AW6" i="1"/>
  <c r="AV6" i="1"/>
  <c r="AT9" i="1"/>
  <c r="AS9" i="1"/>
  <c r="AR9" i="1"/>
  <c r="AT8" i="1"/>
  <c r="AS8" i="1"/>
  <c r="AR8" i="1"/>
  <c r="AT7" i="1"/>
  <c r="AS7" i="1"/>
  <c r="AR7" i="1"/>
  <c r="AT6" i="1"/>
  <c r="AS6" i="1"/>
  <c r="AR6" i="1"/>
  <c r="AP9" i="1"/>
  <c r="AO9" i="1"/>
  <c r="AN9" i="1"/>
  <c r="AP8" i="1"/>
  <c r="AO8" i="1"/>
  <c r="AN8" i="1"/>
  <c r="AP7" i="1"/>
  <c r="AO7" i="1"/>
  <c r="AN7" i="1"/>
  <c r="AP6" i="1"/>
  <c r="AO6" i="1"/>
  <c r="AN6" i="1"/>
  <c r="AL9" i="1"/>
  <c r="AK9" i="1"/>
  <c r="AJ9" i="1"/>
  <c r="AL8" i="1"/>
  <c r="AK8" i="1"/>
  <c r="AJ8" i="1"/>
  <c r="AL7" i="1"/>
  <c r="AK7" i="1"/>
  <c r="AJ7" i="1"/>
  <c r="AL6" i="1"/>
  <c r="AK6" i="1"/>
  <c r="AJ6" i="1"/>
  <c r="AH9" i="1"/>
  <c r="AG9" i="1"/>
  <c r="AF9" i="1"/>
  <c r="AH8" i="1"/>
  <c r="AG8" i="1"/>
  <c r="AF8" i="1"/>
  <c r="AH7" i="1"/>
  <c r="AG7" i="1"/>
  <c r="AF7" i="1"/>
  <c r="AH6" i="1"/>
  <c r="AG6" i="1"/>
  <c r="AF6" i="1"/>
  <c r="AD9" i="1"/>
  <c r="AC9" i="1"/>
  <c r="AB9" i="1"/>
  <c r="AD8" i="1"/>
  <c r="AC8" i="1"/>
  <c r="AB8" i="1"/>
  <c r="AD7" i="1"/>
  <c r="AC7" i="1"/>
  <c r="AB7" i="1"/>
  <c r="AD6" i="1"/>
  <c r="AC6" i="1"/>
  <c r="AB6" i="1"/>
  <c r="Z9" i="1"/>
  <c r="Y9" i="1"/>
  <c r="X9" i="1"/>
  <c r="Z8" i="1"/>
  <c r="Y8" i="1"/>
  <c r="X8" i="1"/>
  <c r="Z7" i="1"/>
  <c r="Y7" i="1"/>
  <c r="X7" i="1"/>
  <c r="Z6" i="1"/>
  <c r="Y6" i="1"/>
  <c r="X6" i="1"/>
  <c r="V9" i="1"/>
  <c r="U9" i="1"/>
  <c r="T9" i="1"/>
  <c r="V8" i="1"/>
  <c r="U8" i="1"/>
  <c r="T8" i="1"/>
  <c r="V7" i="1"/>
  <c r="U7" i="1"/>
  <c r="T7" i="1"/>
  <c r="V6" i="1"/>
  <c r="U6" i="1"/>
  <c r="T6" i="1"/>
  <c r="R9" i="1"/>
  <c r="Q9" i="1"/>
  <c r="P9" i="1"/>
  <c r="R8" i="1"/>
  <c r="Q8" i="1"/>
  <c r="P8" i="1"/>
  <c r="R7" i="1"/>
  <c r="Q7" i="1"/>
  <c r="P7" i="1"/>
  <c r="R6" i="1"/>
  <c r="Q6" i="1"/>
  <c r="P6" i="1"/>
  <c r="N9" i="1"/>
  <c r="M9" i="1"/>
  <c r="L9" i="1"/>
  <c r="N8" i="1"/>
  <c r="M8" i="1"/>
  <c r="L8" i="1"/>
  <c r="N7" i="1"/>
  <c r="M7" i="1"/>
  <c r="L7" i="1"/>
  <c r="N6" i="1"/>
  <c r="M6" i="1"/>
  <c r="L6" i="1"/>
  <c r="J22" i="1"/>
  <c r="I22" i="1"/>
  <c r="H22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9" i="1"/>
  <c r="I9" i="1"/>
  <c r="H9" i="1"/>
  <c r="J8" i="1"/>
  <c r="I8" i="1"/>
  <c r="H8" i="1"/>
  <c r="J7" i="1"/>
  <c r="I7" i="1"/>
  <c r="H7" i="1"/>
  <c r="J6" i="1"/>
  <c r="I6" i="1"/>
  <c r="H6" i="1"/>
  <c r="F8" i="1" l="1"/>
  <c r="E8" i="1"/>
  <c r="F17" i="1"/>
  <c r="E17" i="1"/>
  <c r="BG5" i="1"/>
  <c r="F242" i="4"/>
  <c r="F247" i="4" s="1"/>
  <c r="BF24" i="1"/>
  <c r="BG12" i="1"/>
  <c r="BD24" i="1"/>
  <c r="BE11" i="1"/>
  <c r="BE24" i="1" s="1"/>
  <c r="EI19" i="1"/>
  <c r="EI14" i="1"/>
  <c r="DK16" i="1"/>
  <c r="EE16" i="1"/>
  <c r="D22" i="1"/>
  <c r="EI16" i="1"/>
  <c r="DO14" i="1"/>
  <c r="E22" i="1"/>
  <c r="F22" i="1"/>
  <c r="CU15" i="1"/>
  <c r="DG18" i="1"/>
  <c r="D14" i="1"/>
  <c r="F16" i="1"/>
  <c r="E19" i="1"/>
  <c r="FK5" i="1"/>
  <c r="FW5" i="1"/>
  <c r="F9" i="1"/>
  <c r="D15" i="1"/>
  <c r="D7" i="1"/>
  <c r="D18" i="1"/>
  <c r="D13" i="1"/>
  <c r="F15" i="1"/>
  <c r="E18" i="1"/>
  <c r="E15" i="1"/>
  <c r="F13" i="1"/>
  <c r="E16" i="1"/>
  <c r="D19" i="1"/>
  <c r="D17" i="1"/>
  <c r="FK12" i="1"/>
  <c r="E14" i="1"/>
  <c r="F19" i="1"/>
  <c r="F14" i="1"/>
  <c r="FI24" i="1"/>
  <c r="EK24" i="1"/>
  <c r="FG5" i="1"/>
  <c r="EQ5" i="1"/>
  <c r="FY24" i="1"/>
  <c r="EZ24" i="1"/>
  <c r="FQ24" i="1"/>
  <c r="GA5" i="1"/>
  <c r="FU24" i="1"/>
  <c r="EU5" i="1"/>
  <c r="FB24" i="1"/>
  <c r="EY5" i="1"/>
  <c r="EN24" i="1"/>
  <c r="GB24" i="1"/>
  <c r="FC5" i="1"/>
  <c r="EW24" i="1"/>
  <c r="EV24" i="1"/>
  <c r="EO24" i="1"/>
  <c r="GM5" i="1"/>
  <c r="ES24" i="1"/>
  <c r="FM24" i="1"/>
  <c r="FO5" i="1"/>
  <c r="FW12" i="1"/>
  <c r="FT24" i="1"/>
  <c r="FD24" i="1"/>
  <c r="FP24" i="1"/>
  <c r="FA24" i="1"/>
  <c r="FO12" i="1"/>
  <c r="GA12" i="1"/>
  <c r="FX24" i="1"/>
  <c r="EY12" i="1"/>
  <c r="FS12" i="1"/>
  <c r="GE5" i="1"/>
  <c r="GG24" i="1"/>
  <c r="GK24" i="1"/>
  <c r="FE24" i="1"/>
  <c r="E6" i="1"/>
  <c r="D9" i="1"/>
  <c r="FO11" i="1"/>
  <c r="EJ24" i="1"/>
  <c r="F6" i="1"/>
  <c r="E9" i="1"/>
  <c r="EU12" i="1"/>
  <c r="GJ24" i="1"/>
  <c r="E7" i="1"/>
  <c r="EX11" i="1"/>
  <c r="EX24" i="1" s="1"/>
  <c r="GI5" i="1"/>
  <c r="GM12" i="1"/>
  <c r="FZ24" i="1"/>
  <c r="EM12" i="1"/>
  <c r="FH24" i="1"/>
  <c r="EM5" i="1"/>
  <c r="ER24" i="1"/>
  <c r="FG11" i="1"/>
  <c r="FK11" i="1"/>
  <c r="EL11" i="1"/>
  <c r="EM11" i="1" s="1"/>
  <c r="FG12" i="1"/>
  <c r="F7" i="1"/>
  <c r="E13" i="1"/>
  <c r="D16" i="1"/>
  <c r="F18" i="1"/>
  <c r="FL24" i="1"/>
  <c r="D8" i="1"/>
  <c r="EU11" i="1"/>
  <c r="FC12" i="1"/>
  <c r="FS5" i="1"/>
  <c r="GL11" i="1"/>
  <c r="GL24" i="1" s="1"/>
  <c r="GM24" i="1" s="1"/>
  <c r="EQ12" i="1"/>
  <c r="GE12" i="1"/>
  <c r="GI11" i="1"/>
  <c r="D6" i="1"/>
  <c r="DO19" i="1"/>
  <c r="EA14" i="1"/>
  <c r="EE15" i="1"/>
  <c r="FW11" i="1"/>
  <c r="GD11" i="1"/>
  <c r="GE11" i="1" s="1"/>
  <c r="GI12" i="1"/>
  <c r="GF24" i="1"/>
  <c r="GH24" i="1"/>
  <c r="GC24" i="1"/>
  <c r="GA11" i="1"/>
  <c r="FV24" i="1"/>
  <c r="FR11" i="1"/>
  <c r="FR24" i="1" s="1"/>
  <c r="FN24" i="1"/>
  <c r="FJ24" i="1"/>
  <c r="FF24" i="1"/>
  <c r="FC11" i="1"/>
  <c r="ET24" i="1"/>
  <c r="EP11" i="1"/>
  <c r="EQ11" i="1" s="1"/>
  <c r="DO17" i="1"/>
  <c r="DG16" i="1"/>
  <c r="DG15" i="1"/>
  <c r="DS18" i="1"/>
  <c r="DC15" i="1"/>
  <c r="DG19" i="1"/>
  <c r="DS17" i="1"/>
  <c r="CY16" i="1"/>
  <c r="AQ13" i="1"/>
  <c r="CU18" i="1"/>
  <c r="DO15" i="1"/>
  <c r="EA18" i="1"/>
  <c r="EE19" i="1"/>
  <c r="DO18" i="1"/>
  <c r="EE9" i="1"/>
  <c r="CY19" i="1"/>
  <c r="DW17" i="1"/>
  <c r="O19" i="1"/>
  <c r="AQ18" i="1"/>
  <c r="DC17" i="1"/>
  <c r="DK19" i="1"/>
  <c r="EA15" i="1"/>
  <c r="EI17" i="1"/>
  <c r="DO16" i="1"/>
  <c r="DW15" i="1"/>
  <c r="EI18" i="1"/>
  <c r="CY18" i="1"/>
  <c r="DL12" i="1"/>
  <c r="DL11" i="1" s="1"/>
  <c r="DS15" i="1"/>
  <c r="EE18" i="1"/>
  <c r="AQ16" i="1"/>
  <c r="DG8" i="1"/>
  <c r="DO8" i="1"/>
  <c r="AQ19" i="1"/>
  <c r="CQ15" i="1"/>
  <c r="CU16" i="1"/>
  <c r="DC18" i="1"/>
  <c r="DG17" i="1"/>
  <c r="CQ8" i="1"/>
  <c r="EI8" i="1"/>
  <c r="CY9" i="1"/>
  <c r="DC8" i="1"/>
  <c r="DG9" i="1"/>
  <c r="DK8" i="1"/>
  <c r="DO9" i="1"/>
  <c r="DS8" i="1"/>
  <c r="EA9" i="1"/>
  <c r="CQ16" i="1"/>
  <c r="CY15" i="1"/>
  <c r="CQ19" i="1"/>
  <c r="CR12" i="1"/>
  <c r="CR11" i="1" s="1"/>
  <c r="CY13" i="1"/>
  <c r="DC14" i="1"/>
  <c r="DC19" i="1"/>
  <c r="EE8" i="1"/>
  <c r="CU17" i="1"/>
  <c r="AN12" i="1"/>
  <c r="AN11" i="1" s="1"/>
  <c r="O15" i="1"/>
  <c r="AQ14" i="1"/>
  <c r="CQ18" i="1"/>
  <c r="CU19" i="1"/>
  <c r="DC13" i="1"/>
  <c r="DG14" i="1"/>
  <c r="DE12" i="1"/>
  <c r="DE11" i="1" s="1"/>
  <c r="DK15" i="1"/>
  <c r="DW18" i="1"/>
  <c r="DS13" i="1"/>
  <c r="DW14" i="1"/>
  <c r="EE22" i="1"/>
  <c r="DK7" i="1"/>
  <c r="EA6" i="1"/>
  <c r="L12" i="1"/>
  <c r="L11" i="1" s="1"/>
  <c r="O18" i="1"/>
  <c r="P12" i="1"/>
  <c r="P11" i="1" s="1"/>
  <c r="AQ17" i="1"/>
  <c r="CQ13" i="1"/>
  <c r="DA12" i="1"/>
  <c r="DA11" i="1" s="1"/>
  <c r="DK18" i="1"/>
  <c r="DO7" i="1"/>
  <c r="O13" i="1"/>
  <c r="O16" i="1"/>
  <c r="Q12" i="1"/>
  <c r="Q11" i="1" s="1"/>
  <c r="CW12" i="1"/>
  <c r="CW11" i="1" s="1"/>
  <c r="DP12" i="1"/>
  <c r="DP11" i="1" s="1"/>
  <c r="DT12" i="1"/>
  <c r="DT11" i="1" s="1"/>
  <c r="DW16" i="1"/>
  <c r="EA17" i="1"/>
  <c r="DG22" i="1"/>
  <c r="CU9" i="1"/>
  <c r="DC9" i="1"/>
  <c r="O14" i="1"/>
  <c r="DG13" i="1"/>
  <c r="DK14" i="1"/>
  <c r="DS16" i="1"/>
  <c r="DK22" i="1"/>
  <c r="DO13" i="1"/>
  <c r="DS14" i="1"/>
  <c r="EA16" i="1"/>
  <c r="DH12" i="1"/>
  <c r="DH11" i="1" s="1"/>
  <c r="EC12" i="1"/>
  <c r="EC11" i="1" s="1"/>
  <c r="EB12" i="1"/>
  <c r="EB11" i="1" s="1"/>
  <c r="CU14" i="1"/>
  <c r="DC16" i="1"/>
  <c r="DM12" i="1"/>
  <c r="DM11" i="1" s="1"/>
  <c r="DW13" i="1"/>
  <c r="EF12" i="1"/>
  <c r="EF11" i="1" s="1"/>
  <c r="CU22" i="1"/>
  <c r="EA21" i="1"/>
  <c r="AO12" i="1"/>
  <c r="DU5" i="1"/>
  <c r="CS12" i="1"/>
  <c r="CS11" i="1" s="1"/>
  <c r="DQ12" i="1"/>
  <c r="DQ11" i="1" s="1"/>
  <c r="EE13" i="1"/>
  <c r="DS22" i="1"/>
  <c r="M12" i="1"/>
  <c r="M11" i="1" s="1"/>
  <c r="CO12" i="1"/>
  <c r="CO11" i="1" s="1"/>
  <c r="DU12" i="1"/>
  <c r="DU11" i="1" s="1"/>
  <c r="DX12" i="1"/>
  <c r="DX11" i="1" s="1"/>
  <c r="CN12" i="1"/>
  <c r="CN11" i="1" s="1"/>
  <c r="CV12" i="1"/>
  <c r="CV11" i="1" s="1"/>
  <c r="DY12" i="1"/>
  <c r="DY11" i="1" s="1"/>
  <c r="CU13" i="1"/>
  <c r="CY14" i="1"/>
  <c r="CZ12" i="1"/>
  <c r="CZ11" i="1" s="1"/>
  <c r="DD12" i="1"/>
  <c r="DD11" i="1" s="1"/>
  <c r="EA13" i="1"/>
  <c r="EE14" i="1"/>
  <c r="CQ22" i="1"/>
  <c r="DW22" i="1"/>
  <c r="DC22" i="1"/>
  <c r="CX5" i="1"/>
  <c r="R12" i="1"/>
  <c r="R11" i="1" s="1"/>
  <c r="DW19" i="1"/>
  <c r="AP12" i="1"/>
  <c r="AP11" i="1" s="1"/>
  <c r="DN5" i="1"/>
  <c r="DK13" i="1"/>
  <c r="EH12" i="1"/>
  <c r="EH11" i="1" s="1"/>
  <c r="AQ8" i="1"/>
  <c r="CP12" i="1"/>
  <c r="O17" i="1"/>
  <c r="DK17" i="1"/>
  <c r="DS19" i="1"/>
  <c r="EI15" i="1"/>
  <c r="CY17" i="1"/>
  <c r="EE17" i="1"/>
  <c r="EA19" i="1"/>
  <c r="EI13" i="1"/>
  <c r="EI22" i="1"/>
  <c r="ED21" i="1"/>
  <c r="EE21" i="1" s="1"/>
  <c r="EA22" i="1"/>
  <c r="DV21" i="1"/>
  <c r="DW21" i="1" s="1"/>
  <c r="DR21" i="1"/>
  <c r="DS21" i="1" s="1"/>
  <c r="DO22" i="1"/>
  <c r="DJ21" i="1"/>
  <c r="DK21" i="1" s="1"/>
  <c r="DF21" i="1"/>
  <c r="DG21" i="1" s="1"/>
  <c r="DB21" i="1"/>
  <c r="CY22" i="1"/>
  <c r="CT21" i="1"/>
  <c r="CU21" i="1" s="1"/>
  <c r="CP21" i="1"/>
  <c r="CQ21" i="1" s="1"/>
  <c r="AQ22" i="1"/>
  <c r="O22" i="1"/>
  <c r="EG12" i="1"/>
  <c r="ED12" i="1"/>
  <c r="DZ12" i="1"/>
  <c r="DZ11" i="1" s="1"/>
  <c r="DV12" i="1"/>
  <c r="DR12" i="1"/>
  <c r="DN12" i="1"/>
  <c r="DN11" i="1" s="1"/>
  <c r="DI12" i="1"/>
  <c r="DI11" i="1" s="1"/>
  <c r="DJ12" i="1"/>
  <c r="DF12" i="1"/>
  <c r="DB12" i="1"/>
  <c r="CX12" i="1"/>
  <c r="CX11" i="1" s="1"/>
  <c r="CT12" i="1"/>
  <c r="CQ14" i="1"/>
  <c r="CQ17" i="1"/>
  <c r="AQ15" i="1"/>
  <c r="N12" i="1"/>
  <c r="DC7" i="1"/>
  <c r="CR5" i="1"/>
  <c r="CZ5" i="1"/>
  <c r="DT5" i="1"/>
  <c r="DW8" i="1"/>
  <c r="DW6" i="1"/>
  <c r="DW9" i="1"/>
  <c r="DW7" i="1"/>
  <c r="DV5" i="1"/>
  <c r="CQ6" i="1"/>
  <c r="CY6" i="1"/>
  <c r="CQ7" i="1"/>
  <c r="DG7" i="1"/>
  <c r="EA7" i="1"/>
  <c r="DO21" i="1"/>
  <c r="DA5" i="1"/>
  <c r="DQ5" i="1"/>
  <c r="EC5" i="1"/>
  <c r="DK9" i="1"/>
  <c r="DS9" i="1"/>
  <c r="P5" i="1"/>
  <c r="CN5" i="1"/>
  <c r="CV5" i="1"/>
  <c r="CY8" i="1"/>
  <c r="DL5" i="1"/>
  <c r="DX5" i="1"/>
  <c r="EF5" i="1"/>
  <c r="R5" i="1"/>
  <c r="AP5" i="1"/>
  <c r="CQ9" i="1"/>
  <c r="DF5" i="1"/>
  <c r="DZ5" i="1"/>
  <c r="DP5" i="1"/>
  <c r="EB5" i="1"/>
  <c r="AQ7" i="1"/>
  <c r="CY7" i="1"/>
  <c r="EH5" i="1"/>
  <c r="CU6" i="1"/>
  <c r="DC6" i="1"/>
  <c r="DD5" i="1"/>
  <c r="DK6" i="1"/>
  <c r="DR5" i="1"/>
  <c r="ED5" i="1"/>
  <c r="DH5" i="1"/>
  <c r="EA8" i="1"/>
  <c r="CS5" i="1"/>
  <c r="DI5" i="1"/>
  <c r="DS7" i="1"/>
  <c r="EE7" i="1"/>
  <c r="Q5" i="1"/>
  <c r="AO5" i="1"/>
  <c r="CO5" i="1"/>
  <c r="CU7" i="1"/>
  <c r="CW5" i="1"/>
  <c r="DE5" i="1"/>
  <c r="DO6" i="1"/>
  <c r="DY5" i="1"/>
  <c r="EI6" i="1"/>
  <c r="AN5" i="1"/>
  <c r="AQ9" i="1"/>
  <c r="CU8" i="1"/>
  <c r="EI9" i="1"/>
  <c r="EI7" i="1"/>
  <c r="EG5" i="1"/>
  <c r="EE6" i="1"/>
  <c r="DS6" i="1"/>
  <c r="DM5" i="1"/>
  <c r="DJ5" i="1"/>
  <c r="DG6" i="1"/>
  <c r="DB5" i="1"/>
  <c r="CT5" i="1"/>
  <c r="CP5" i="1"/>
  <c r="AQ6" i="1"/>
  <c r="H21" i="1"/>
  <c r="J21" i="1"/>
  <c r="K22" i="1"/>
  <c r="K18" i="1"/>
  <c r="K19" i="1"/>
  <c r="K14" i="1"/>
  <c r="K15" i="1"/>
  <c r="K16" i="1"/>
  <c r="K17" i="1"/>
  <c r="J12" i="1"/>
  <c r="K7" i="1"/>
  <c r="K9" i="1"/>
  <c r="K8" i="1"/>
  <c r="J5" i="1"/>
  <c r="K6" i="1"/>
  <c r="I21" i="1"/>
  <c r="I12" i="1"/>
  <c r="K13" i="1"/>
  <c r="I5" i="1"/>
  <c r="H12" i="1"/>
  <c r="H5" i="1"/>
  <c r="EI21" i="1"/>
  <c r="CY21" i="1"/>
  <c r="AQ21" i="1"/>
  <c r="O21" i="1"/>
  <c r="CM15" i="1"/>
  <c r="CI15" i="1"/>
  <c r="CE15" i="1"/>
  <c r="CA15" i="1"/>
  <c r="BW15" i="1"/>
  <c r="BS15" i="1"/>
  <c r="BK15" i="1"/>
  <c r="BC15" i="1"/>
  <c r="AY15" i="1"/>
  <c r="AM15" i="1"/>
  <c r="AE15" i="1"/>
  <c r="AA15" i="1"/>
  <c r="W15" i="1"/>
  <c r="BG24" i="1" l="1"/>
  <c r="FW24" i="1"/>
  <c r="BG11" i="1"/>
  <c r="FK24" i="1"/>
  <c r="FC24" i="1"/>
  <c r="EY24" i="1"/>
  <c r="EU24" i="1"/>
  <c r="GA24" i="1"/>
  <c r="FG24" i="1"/>
  <c r="EL24" i="1"/>
  <c r="EM24" i="1" s="1"/>
  <c r="FS24" i="1"/>
  <c r="GI24" i="1"/>
  <c r="EY11" i="1"/>
  <c r="FO24" i="1"/>
  <c r="GM11" i="1"/>
  <c r="GD24" i="1"/>
  <c r="GE24" i="1" s="1"/>
  <c r="O12" i="1"/>
  <c r="FS11" i="1"/>
  <c r="EP24" i="1"/>
  <c r="EQ24" i="1" s="1"/>
  <c r="DV11" i="1"/>
  <c r="DW11" i="1" s="1"/>
  <c r="CQ12" i="1"/>
  <c r="DC12" i="1"/>
  <c r="DO5" i="1"/>
  <c r="CR24" i="1"/>
  <c r="DO12" i="1"/>
  <c r="AQ12" i="1"/>
  <c r="DN24" i="1"/>
  <c r="DR11" i="1"/>
  <c r="DR24" i="1" s="1"/>
  <c r="DW5" i="1"/>
  <c r="DU24" i="1"/>
  <c r="DG12" i="1"/>
  <c r="CY5" i="1"/>
  <c r="CU12" i="1"/>
  <c r="AO11" i="1"/>
  <c r="AQ11" i="1" s="1"/>
  <c r="DK12" i="1"/>
  <c r="EI12" i="1"/>
  <c r="DF11" i="1"/>
  <c r="DF24" i="1" s="1"/>
  <c r="EA12" i="1"/>
  <c r="DJ11" i="1"/>
  <c r="DK11" i="1" s="1"/>
  <c r="EE12" i="1"/>
  <c r="EF24" i="1"/>
  <c r="DH24" i="1"/>
  <c r="EG11" i="1"/>
  <c r="EI11" i="1" s="1"/>
  <c r="DP24" i="1"/>
  <c r="DL24" i="1"/>
  <c r="DA24" i="1"/>
  <c r="CZ24" i="1"/>
  <c r="DW12" i="1"/>
  <c r="DD24" i="1"/>
  <c r="DS5" i="1"/>
  <c r="DS12" i="1"/>
  <c r="N11" i="1"/>
  <c r="O11" i="1" s="1"/>
  <c r="CT11" i="1"/>
  <c r="CU11" i="1" s="1"/>
  <c r="CY12" i="1"/>
  <c r="DB11" i="1"/>
  <c r="DC11" i="1" s="1"/>
  <c r="ED11" i="1"/>
  <c r="EE11" i="1" s="1"/>
  <c r="EC24" i="1"/>
  <c r="DT24" i="1"/>
  <c r="DQ24" i="1"/>
  <c r="DC21" i="1"/>
  <c r="CO24" i="1"/>
  <c r="CP11" i="1"/>
  <c r="CQ11" i="1" s="1"/>
  <c r="R24" i="1"/>
  <c r="EA5" i="1"/>
  <c r="EB24" i="1"/>
  <c r="DZ24" i="1"/>
  <c r="DI24" i="1"/>
  <c r="CV24" i="1"/>
  <c r="CN24" i="1"/>
  <c r="AN24" i="1"/>
  <c r="EI5" i="1"/>
  <c r="AQ5" i="1"/>
  <c r="DX24" i="1"/>
  <c r="CQ5" i="1"/>
  <c r="DC5" i="1"/>
  <c r="DG5" i="1"/>
  <c r="P24" i="1"/>
  <c r="AP24" i="1"/>
  <c r="Q24" i="1"/>
  <c r="EE5" i="1"/>
  <c r="CW24" i="1"/>
  <c r="CS24" i="1"/>
  <c r="DE24" i="1"/>
  <c r="DM24" i="1"/>
  <c r="DY24" i="1"/>
  <c r="CU5" i="1"/>
  <c r="DK5" i="1"/>
  <c r="K21" i="1"/>
  <c r="H11" i="1"/>
  <c r="H24" i="1" s="1"/>
  <c r="J11" i="1"/>
  <c r="J24" i="1" s="1"/>
  <c r="K12" i="1"/>
  <c r="K5" i="1"/>
  <c r="I11" i="1"/>
  <c r="DO11" i="1"/>
  <c r="EA11" i="1"/>
  <c r="EH24" i="1"/>
  <c r="CY11" i="1"/>
  <c r="CX24" i="1"/>
  <c r="AU15" i="1"/>
  <c r="AI15" i="1"/>
  <c r="BO15" i="1"/>
  <c r="S15" i="1"/>
  <c r="CG21" i="1"/>
  <c r="CF21" i="1"/>
  <c r="CG5" i="1"/>
  <c r="DV24" i="1" l="1"/>
  <c r="DW24" i="1" s="1"/>
  <c r="DO24" i="1"/>
  <c r="DS11" i="1"/>
  <c r="AO24" i="1"/>
  <c r="AQ24" i="1" s="1"/>
  <c r="ED24" i="1"/>
  <c r="EE24" i="1" s="1"/>
  <c r="DJ24" i="1"/>
  <c r="DK24" i="1" s="1"/>
  <c r="DG11" i="1"/>
  <c r="EG24" i="1"/>
  <c r="EI24" i="1" s="1"/>
  <c r="DB24" i="1"/>
  <c r="DC24" i="1" s="1"/>
  <c r="DS24" i="1"/>
  <c r="CT24" i="1"/>
  <c r="CU24" i="1" s="1"/>
  <c r="CP24" i="1"/>
  <c r="CQ24" i="1" s="1"/>
  <c r="EA24" i="1"/>
  <c r="CY24" i="1"/>
  <c r="DG24" i="1"/>
  <c r="K11" i="1"/>
  <c r="I24" i="1"/>
  <c r="K24" i="1" s="1"/>
  <c r="G15" i="1"/>
  <c r="CF12" i="1"/>
  <c r="CF11" i="1" s="1"/>
  <c r="CG12" i="1"/>
  <c r="CG11" i="1" s="1"/>
  <c r="CG24" i="1" s="1"/>
  <c r="CF5" i="1"/>
  <c r="CF24" i="1" l="1"/>
  <c r="CJ21" i="1" l="1"/>
  <c r="CB21" i="1"/>
  <c r="BX21" i="1"/>
  <c r="BT21" i="1"/>
  <c r="BP21" i="1"/>
  <c r="BL21" i="1"/>
  <c r="BH21" i="1"/>
  <c r="AZ21" i="1"/>
  <c r="AV21" i="1"/>
  <c r="AR21" i="1"/>
  <c r="AJ21" i="1"/>
  <c r="AF21" i="1"/>
  <c r="AB21" i="1"/>
  <c r="X21" i="1"/>
  <c r="T21" i="1"/>
  <c r="AZ5" i="1" l="1"/>
  <c r="T5" i="1"/>
  <c r="X5" i="1"/>
  <c r="AB5" i="1"/>
  <c r="AF5" i="1"/>
  <c r="AJ5" i="1"/>
  <c r="AR5" i="1"/>
  <c r="AV5" i="1"/>
  <c r="BT5" i="1"/>
  <c r="CJ5" i="1"/>
  <c r="BX5" i="1"/>
  <c r="X12" i="1"/>
  <c r="X11" i="1" s="1"/>
  <c r="AF12" i="1"/>
  <c r="AF11" i="1" s="1"/>
  <c r="AR12" i="1"/>
  <c r="AR11" i="1" s="1"/>
  <c r="BL12" i="1"/>
  <c r="BL11" i="1" s="1"/>
  <c r="BP12" i="1"/>
  <c r="BP11" i="1" s="1"/>
  <c r="BT12" i="1"/>
  <c r="BT11" i="1" s="1"/>
  <c r="CJ12" i="1"/>
  <c r="CJ11" i="1" s="1"/>
  <c r="BH5" i="1"/>
  <c r="BL5" i="1"/>
  <c r="BP5" i="1"/>
  <c r="CB5" i="1"/>
  <c r="T12" i="1"/>
  <c r="T11" i="1" s="1"/>
  <c r="AB12" i="1"/>
  <c r="AB11" i="1" s="1"/>
  <c r="AJ12" i="1"/>
  <c r="AJ11" i="1" s="1"/>
  <c r="AV12" i="1"/>
  <c r="AV11" i="1" s="1"/>
  <c r="AZ12" i="1"/>
  <c r="AZ11" i="1" s="1"/>
  <c r="BH12" i="1"/>
  <c r="BH11" i="1" s="1"/>
  <c r="BX12" i="1"/>
  <c r="BX11" i="1" s="1"/>
  <c r="CB12" i="1"/>
  <c r="CB11" i="1" s="1"/>
  <c r="D21" i="1"/>
  <c r="AZ24" i="1" l="1"/>
  <c r="AV24" i="1"/>
  <c r="AB24" i="1"/>
  <c r="T24" i="1"/>
  <c r="BX24" i="1"/>
  <c r="BH24" i="1"/>
  <c r="AR24" i="1"/>
  <c r="CJ24" i="1"/>
  <c r="BT24" i="1"/>
  <c r="X24" i="1"/>
  <c r="AJ24" i="1"/>
  <c r="CB24" i="1"/>
  <c r="AF24" i="1"/>
  <c r="BP24" i="1"/>
  <c r="D12" i="1"/>
  <c r="D11" i="1" s="1"/>
  <c r="BL24" i="1"/>
  <c r="CC21" i="1"/>
  <c r="CC12" i="1"/>
  <c r="CC5" i="1"/>
  <c r="BY21" i="1"/>
  <c r="BY12" i="1"/>
  <c r="BY5" i="1"/>
  <c r="CC11" i="1" l="1"/>
  <c r="CC24" i="1" s="1"/>
  <c r="BY11" i="1"/>
  <c r="BY24" i="1" s="1"/>
  <c r="BU21" i="1" l="1"/>
  <c r="BU12" i="1"/>
  <c r="BU5" i="1"/>
  <c r="BU11" i="1" l="1"/>
  <c r="BU24" i="1" s="1"/>
  <c r="CK21" i="1" l="1"/>
  <c r="CK12" i="1"/>
  <c r="CK5" i="1"/>
  <c r="CK11" i="1" l="1"/>
  <c r="CK24" i="1" s="1"/>
  <c r="BQ21" i="1" l="1"/>
  <c r="BM21" i="1"/>
  <c r="BI21" i="1"/>
  <c r="BQ12" i="1"/>
  <c r="BM12" i="1"/>
  <c r="BI12" i="1"/>
  <c r="BQ5" i="1"/>
  <c r="BM5" i="1"/>
  <c r="BI5" i="1"/>
  <c r="BA21" i="1"/>
  <c r="AW21" i="1"/>
  <c r="AS21" i="1"/>
  <c r="AK21" i="1"/>
  <c r="AG21" i="1"/>
  <c r="AC21" i="1"/>
  <c r="Y21" i="1"/>
  <c r="U21" i="1"/>
  <c r="E21" i="1"/>
  <c r="BA12" i="1"/>
  <c r="AW12" i="1"/>
  <c r="AS12" i="1"/>
  <c r="AK12" i="1"/>
  <c r="AG12" i="1"/>
  <c r="AC12" i="1"/>
  <c r="Y12" i="1"/>
  <c r="U12" i="1"/>
  <c r="E12" i="1"/>
  <c r="AW5" i="1"/>
  <c r="AS5" i="1"/>
  <c r="AK5" i="1"/>
  <c r="AG5" i="1"/>
  <c r="AC5" i="1"/>
  <c r="Y5" i="1"/>
  <c r="U5" i="1"/>
  <c r="BA5" i="1"/>
  <c r="AG11" i="1" l="1"/>
  <c r="AG24" i="1" s="1"/>
  <c r="AS11" i="1"/>
  <c r="AS24" i="1" s="1"/>
  <c r="BQ11" i="1"/>
  <c r="BQ24" i="1" s="1"/>
  <c r="Y11" i="1"/>
  <c r="Y24" i="1" s="1"/>
  <c r="U11" i="1"/>
  <c r="U24" i="1" s="1"/>
  <c r="BM11" i="1"/>
  <c r="BM24" i="1" s="1"/>
  <c r="BI11" i="1"/>
  <c r="BI24" i="1" s="1"/>
  <c r="BA11" i="1"/>
  <c r="BA24" i="1" s="1"/>
  <c r="AW11" i="1"/>
  <c r="AW24" i="1" s="1"/>
  <c r="AK11" i="1"/>
  <c r="AK24" i="1" s="1"/>
  <c r="AC11" i="1"/>
  <c r="AC24" i="1" s="1"/>
  <c r="E11" i="1"/>
  <c r="AU19" i="1" l="1"/>
  <c r="AU18" i="1"/>
  <c r="AU17" i="1"/>
  <c r="AU16" i="1"/>
  <c r="AU14" i="1"/>
  <c r="BW19" i="1"/>
  <c r="BW14" i="1"/>
  <c r="BW18" i="1"/>
  <c r="BW17" i="1"/>
  <c r="BW16" i="1"/>
  <c r="CE18" i="1"/>
  <c r="CE17" i="1"/>
  <c r="CE16" i="1"/>
  <c r="CE14" i="1"/>
  <c r="CE19" i="1"/>
  <c r="AM18" i="1"/>
  <c r="AM17" i="1"/>
  <c r="AM16" i="1"/>
  <c r="AM14" i="1"/>
  <c r="AM19" i="1"/>
  <c r="AI14" i="1"/>
  <c r="AI19" i="1"/>
  <c r="AI16" i="1"/>
  <c r="AI17" i="1"/>
  <c r="AI18" i="1"/>
  <c r="BK14" i="1"/>
  <c r="BK19" i="1"/>
  <c r="BK18" i="1"/>
  <c r="BK17" i="1"/>
  <c r="BK16" i="1"/>
  <c r="BC18" i="1"/>
  <c r="BC17" i="1"/>
  <c r="BC16" i="1"/>
  <c r="BC14" i="1"/>
  <c r="BC19" i="1"/>
  <c r="AA19" i="1"/>
  <c r="AA18" i="1"/>
  <c r="AA17" i="1"/>
  <c r="AA16" i="1"/>
  <c r="AA14" i="1"/>
  <c r="AY17" i="1"/>
  <c r="AY19" i="1"/>
  <c r="AY14" i="1"/>
  <c r="AY18" i="1"/>
  <c r="AY16" i="1"/>
  <c r="CI19" i="1"/>
  <c r="CI18" i="1"/>
  <c r="CI17" i="1"/>
  <c r="CI16" i="1"/>
  <c r="CI14" i="1"/>
  <c r="CM19" i="1"/>
  <c r="CM18" i="1"/>
  <c r="CM17" i="1"/>
  <c r="CM16" i="1"/>
  <c r="CM14" i="1"/>
  <c r="AE19" i="1"/>
  <c r="AE17" i="1"/>
  <c r="AE18" i="1"/>
  <c r="AE14" i="1"/>
  <c r="AE16" i="1"/>
  <c r="BS18" i="1"/>
  <c r="BS17" i="1"/>
  <c r="BS16" i="1"/>
  <c r="BS14" i="1"/>
  <c r="BS19" i="1"/>
  <c r="W18" i="1"/>
  <c r="W17" i="1"/>
  <c r="W16" i="1"/>
  <c r="W14" i="1"/>
  <c r="W19" i="1"/>
  <c r="BO16" i="1"/>
  <c r="BO14" i="1"/>
  <c r="BO17" i="1"/>
  <c r="BO19" i="1"/>
  <c r="BO18" i="1"/>
  <c r="CA16" i="1"/>
  <c r="CA14" i="1"/>
  <c r="CA17" i="1"/>
  <c r="CA19" i="1"/>
  <c r="CA18" i="1"/>
  <c r="BW9" i="1"/>
  <c r="BW8" i="1"/>
  <c r="BW7" i="1"/>
  <c r="CE9" i="1"/>
  <c r="CE8" i="1"/>
  <c r="CE7" i="1"/>
  <c r="BK8" i="1"/>
  <c r="BK7" i="1"/>
  <c r="BK9" i="1"/>
  <c r="BC9" i="1"/>
  <c r="BC7" i="1"/>
  <c r="BC8" i="1"/>
  <c r="AY8" i="1"/>
  <c r="AY7" i="1"/>
  <c r="AY9" i="1"/>
  <c r="CI9" i="1"/>
  <c r="CI8" i="1"/>
  <c r="CI7" i="1"/>
  <c r="CM9" i="1"/>
  <c r="CM8" i="1"/>
  <c r="CM7" i="1"/>
  <c r="BS8" i="1"/>
  <c r="BS7" i="1"/>
  <c r="BS9" i="1"/>
  <c r="BO9" i="1"/>
  <c r="BO8" i="1"/>
  <c r="BO7" i="1"/>
  <c r="CA9" i="1"/>
  <c r="CA8" i="1"/>
  <c r="CA7" i="1"/>
  <c r="AU9" i="1"/>
  <c r="AU8" i="1"/>
  <c r="AU7" i="1"/>
  <c r="AM9" i="1"/>
  <c r="AM8" i="1"/>
  <c r="AM7" i="1"/>
  <c r="AI9" i="1"/>
  <c r="AI8" i="1"/>
  <c r="AI7" i="1"/>
  <c r="AA9" i="1"/>
  <c r="AA8" i="1"/>
  <c r="AA7" i="1"/>
  <c r="AE9" i="1"/>
  <c r="AE8" i="1"/>
  <c r="AE7" i="1"/>
  <c r="W8" i="1"/>
  <c r="W7" i="1"/>
  <c r="W9" i="1"/>
  <c r="BW13" i="1" l="1"/>
  <c r="BV12" i="1"/>
  <c r="BS22" i="1"/>
  <c r="BR21" i="1"/>
  <c r="BS21" i="1" s="1"/>
  <c r="AA22" i="1"/>
  <c r="Z21" i="1"/>
  <c r="AA21" i="1" s="1"/>
  <c r="AI13" i="1"/>
  <c r="AH12" i="1"/>
  <c r="W13" i="1"/>
  <c r="V12" i="1"/>
  <c r="AE13" i="1"/>
  <c r="AD12" i="1"/>
  <c r="AU13" i="1"/>
  <c r="AT12" i="1"/>
  <c r="BO22" i="1"/>
  <c r="BN21" i="1"/>
  <c r="BO21" i="1" s="1"/>
  <c r="BS13" i="1"/>
  <c r="BR12" i="1"/>
  <c r="AY13" i="1"/>
  <c r="AX12" i="1"/>
  <c r="AA13" i="1"/>
  <c r="Z12" i="1"/>
  <c r="BC13" i="1"/>
  <c r="BB12" i="1"/>
  <c r="CM13" i="1"/>
  <c r="CL12" i="1"/>
  <c r="CI22" i="1"/>
  <c r="CH21" i="1"/>
  <c r="CI21" i="1" s="1"/>
  <c r="AU22" i="1"/>
  <c r="AT21" i="1"/>
  <c r="AU21" i="1" s="1"/>
  <c r="W22" i="1"/>
  <c r="V21" i="1"/>
  <c r="W21" i="1" s="1"/>
  <c r="CM22" i="1"/>
  <c r="CL21" i="1"/>
  <c r="CM21" i="1" s="1"/>
  <c r="BK13" i="1"/>
  <c r="BJ12" i="1"/>
  <c r="AM22" i="1"/>
  <c r="AL21" i="1"/>
  <c r="AM21" i="1" s="1"/>
  <c r="CE13" i="1"/>
  <c r="CD12" i="1"/>
  <c r="CA22" i="1"/>
  <c r="BZ21" i="1"/>
  <c r="CA21" i="1" s="1"/>
  <c r="BO13" i="1"/>
  <c r="BN12" i="1"/>
  <c r="AE22" i="1"/>
  <c r="AD21" i="1"/>
  <c r="AE21" i="1" s="1"/>
  <c r="CI13" i="1"/>
  <c r="CH12" i="1"/>
  <c r="BC22" i="1"/>
  <c r="BB21" i="1"/>
  <c r="BC21" i="1" s="1"/>
  <c r="BK22" i="1"/>
  <c r="BJ21" i="1"/>
  <c r="BK21" i="1" s="1"/>
  <c r="AI22" i="1"/>
  <c r="AH21" i="1"/>
  <c r="AI21" i="1" s="1"/>
  <c r="BW22" i="1"/>
  <c r="BV21" i="1"/>
  <c r="BW21" i="1" s="1"/>
  <c r="AY22" i="1"/>
  <c r="AX21" i="1"/>
  <c r="AY21" i="1" s="1"/>
  <c r="AM13" i="1"/>
  <c r="AL12" i="1"/>
  <c r="CA13" i="1"/>
  <c r="BZ12" i="1"/>
  <c r="CE22" i="1"/>
  <c r="CD21" i="1"/>
  <c r="CE21" i="1" s="1"/>
  <c r="BS6" i="1"/>
  <c r="BR5" i="1"/>
  <c r="CI6" i="1"/>
  <c r="CH5" i="1"/>
  <c r="BK6" i="1"/>
  <c r="BJ5" i="1"/>
  <c r="CE6" i="1"/>
  <c r="CD5" i="1"/>
  <c r="CM6" i="1"/>
  <c r="CL5" i="1"/>
  <c r="BW6" i="1"/>
  <c r="BV5" i="1"/>
  <c r="CA6" i="1"/>
  <c r="BZ5" i="1"/>
  <c r="BC6" i="1"/>
  <c r="BB5" i="1"/>
  <c r="BO6" i="1"/>
  <c r="BN5" i="1"/>
  <c r="AY6" i="1"/>
  <c r="AX5" i="1"/>
  <c r="AM6" i="1"/>
  <c r="AL5" i="1"/>
  <c r="AA6" i="1"/>
  <c r="Z5" i="1"/>
  <c r="AI6" i="1"/>
  <c r="AH5" i="1"/>
  <c r="AU6" i="1"/>
  <c r="AT5" i="1"/>
  <c r="AE6" i="1"/>
  <c r="AD5" i="1"/>
  <c r="W6" i="1"/>
  <c r="V5" i="1"/>
  <c r="S22" i="1"/>
  <c r="S21" i="1"/>
  <c r="S19" i="1"/>
  <c r="G19" i="1"/>
  <c r="S14" i="1"/>
  <c r="G14" i="1"/>
  <c r="S16" i="1"/>
  <c r="G16" i="1"/>
  <c r="S17" i="1"/>
  <c r="G17" i="1"/>
  <c r="S18" i="1"/>
  <c r="G18" i="1"/>
  <c r="S13" i="1"/>
  <c r="S8" i="1"/>
  <c r="S9" i="1"/>
  <c r="S6" i="1"/>
  <c r="S7" i="1"/>
  <c r="AM12" i="1" l="1"/>
  <c r="AL11" i="1"/>
  <c r="AM11" i="1" s="1"/>
  <c r="CI12" i="1"/>
  <c r="CH11" i="1"/>
  <c r="CI11" i="1" s="1"/>
  <c r="CE12" i="1"/>
  <c r="CD11" i="1"/>
  <c r="CE11" i="1" s="1"/>
  <c r="BB11" i="1"/>
  <c r="BC11" i="1" s="1"/>
  <c r="BC12" i="1"/>
  <c r="AI12" i="1"/>
  <c r="AH11" i="1"/>
  <c r="AI11" i="1" s="1"/>
  <c r="AA12" i="1"/>
  <c r="Z11" i="1"/>
  <c r="AA11" i="1" s="1"/>
  <c r="AT11" i="1"/>
  <c r="AU11" i="1" s="1"/>
  <c r="AU12" i="1"/>
  <c r="BN11" i="1"/>
  <c r="BO11" i="1" s="1"/>
  <c r="BO12" i="1"/>
  <c r="CL11" i="1"/>
  <c r="CM11" i="1" s="1"/>
  <c r="CM12" i="1"/>
  <c r="AY12" i="1"/>
  <c r="AX11" i="1"/>
  <c r="AY11" i="1" s="1"/>
  <c r="AE12" i="1"/>
  <c r="AD11" i="1"/>
  <c r="AE11" i="1" s="1"/>
  <c r="CA12" i="1"/>
  <c r="BZ11" i="1"/>
  <c r="CA11" i="1" s="1"/>
  <c r="BK12" i="1"/>
  <c r="BJ11" i="1"/>
  <c r="BK11" i="1" s="1"/>
  <c r="BR11" i="1"/>
  <c r="BS11" i="1" s="1"/>
  <c r="BS12" i="1"/>
  <c r="V11" i="1"/>
  <c r="W11" i="1" s="1"/>
  <c r="W12" i="1"/>
  <c r="BW12" i="1"/>
  <c r="BV11" i="1"/>
  <c r="BW11" i="1" s="1"/>
  <c r="BO5" i="1"/>
  <c r="BW5" i="1"/>
  <c r="BK5" i="1"/>
  <c r="CE5" i="1"/>
  <c r="BC5" i="1"/>
  <c r="CM5" i="1"/>
  <c r="CI5" i="1"/>
  <c r="AY5" i="1"/>
  <c r="CA5" i="1"/>
  <c r="BS5" i="1"/>
  <c r="AI5" i="1"/>
  <c r="AU5" i="1"/>
  <c r="AA5" i="1"/>
  <c r="AE5" i="1"/>
  <c r="AM5" i="1"/>
  <c r="W5" i="1"/>
  <c r="G22" i="1"/>
  <c r="F21" i="1"/>
  <c r="G21" i="1" s="1"/>
  <c r="S12" i="1"/>
  <c r="S11" i="1"/>
  <c r="G13" i="1"/>
  <c r="F12" i="1"/>
  <c r="S5" i="1"/>
  <c r="AL24" i="1" l="1"/>
  <c r="AM24" i="1" s="1"/>
  <c r="CL24" i="1"/>
  <c r="CM24" i="1" s="1"/>
  <c r="CH24" i="1"/>
  <c r="CI24" i="1" s="1"/>
  <c r="CD24" i="1"/>
  <c r="CE24" i="1" s="1"/>
  <c r="BZ24" i="1"/>
  <c r="CA24" i="1" s="1"/>
  <c r="BV24" i="1"/>
  <c r="BW24" i="1" s="1"/>
  <c r="AH24" i="1"/>
  <c r="AI24" i="1" s="1"/>
  <c r="Z24" i="1"/>
  <c r="AA24" i="1" s="1"/>
  <c r="AX24" i="1"/>
  <c r="AY24" i="1" s="1"/>
  <c r="AD24" i="1"/>
  <c r="AE24" i="1" s="1"/>
  <c r="BR24" i="1"/>
  <c r="BS24" i="1" s="1"/>
  <c r="BJ24" i="1"/>
  <c r="BK24" i="1" s="1"/>
  <c r="V24" i="1"/>
  <c r="W24" i="1" s="1"/>
  <c r="AT24" i="1"/>
  <c r="AU24" i="1" s="1"/>
  <c r="BB24" i="1"/>
  <c r="BC24" i="1" s="1"/>
  <c r="BN24" i="1"/>
  <c r="BO24" i="1" s="1"/>
  <c r="S24" i="1"/>
  <c r="F11" i="1"/>
  <c r="G11" i="1" s="1"/>
  <c r="G12" i="1"/>
  <c r="L5" i="1"/>
  <c r="L24" i="1" s="1"/>
  <c r="M5" i="1"/>
  <c r="M24" i="1" s="1"/>
  <c r="N5" i="1"/>
  <c r="N24" i="1" s="1"/>
  <c r="O9" i="1"/>
  <c r="O7" i="1"/>
  <c r="O8" i="1"/>
  <c r="O6" i="1"/>
  <c r="O24" i="1" l="1"/>
  <c r="G9" i="1"/>
  <c r="G6" i="1"/>
  <c r="D5" i="1"/>
  <c r="D24" i="1" s="1"/>
  <c r="E5" i="1"/>
  <c r="E24" i="1" s="1"/>
  <c r="G8" i="1"/>
  <c r="G7" i="1"/>
  <c r="O5" i="1"/>
  <c r="F5" i="1"/>
  <c r="G5" i="1" l="1"/>
  <c r="F24" i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tc={728E2F7F-F958-48AB-B337-EA844B019E1C}</author>
    <author>tc={5D1E2502-AFDC-49EF-9B28-DA1A8B6FAAF3}</author>
  </authors>
  <commentList>
    <comment ref="F8" authorId="0" shapeId="0" xr:uid="{728E2F7F-F958-48AB-B337-EA844B019E1C}">
      <text>
        <t>[Threaded comment]
Your version of Excel allows you to read this threaded comment; however, any edits to it will get removed if the file is opened in a newer version of Excel. Learn more: https://go.microsoft.com/fwlink/?linkid=870924
Comment:
    المبلغ حسب بيانات الجهات من واقع حساباتها الختامية مطروح منه قيمة الاستبعادات لاغراض التوحيد - مرفق ورقة عمل الاستبعادات - تنفيذ الميزانية</t>
      </text>
    </comment>
    <comment ref="F17" authorId="1" shapeId="0" xr:uid="{5D1E2502-AFDC-49EF-9B28-DA1A8B6FAAF3}">
      <text>
        <t>[Threaded comment]
Your version of Excel allows you to read this threaded comment; however, any edits to it will get removed if the file is opened in a newer version of Excel. Learn more: https://go.microsoft.com/fwlink/?linkid=870924
Comment:
    المبلغ حسب بيانات الجهات من واقع حساباتها الختامية مطروح منه قيمة الاستبعادات لاغراض التوحيد - مرفق ورقة عمل الاستبعادات - تنفيذ الميزانية</t>
      </text>
    </comment>
  </commentList>
</comments>
</file>

<file path=xl/sharedStrings.xml><?xml version="1.0" encoding="utf-8"?>
<sst xmlns="http://schemas.openxmlformats.org/spreadsheetml/2006/main" count="1399" uniqueCount="142">
  <si>
    <t>الإيرادات</t>
  </si>
  <si>
    <t>المجموعة "11" - الضرائب</t>
  </si>
  <si>
    <t>المجموعة "12" - مساهمات إجتماعية</t>
  </si>
  <si>
    <t>المجموعة "14" - ايرادات اتحادية أخرى</t>
  </si>
  <si>
    <t>المصروفات</t>
  </si>
  <si>
    <t>المجموعة "21" - تعويضات الموظفين</t>
  </si>
  <si>
    <t>المجموعة "22" - مستلزمات سلعية وخدمية</t>
  </si>
  <si>
    <t>المجموعة "26" - المنح</t>
  </si>
  <si>
    <t>المجموعة "27" - المنافع الاجتماعية</t>
  </si>
  <si>
    <t>المجموعة "28" - مصاريف أخرى</t>
  </si>
  <si>
    <t>النفقات على الأصول</t>
  </si>
  <si>
    <t>صافي فائض/ (عجز) السنة المالية الحالية</t>
  </si>
  <si>
    <t>المجموعة "25" - الاعانات</t>
  </si>
  <si>
    <t>إجمالي المصروفات</t>
  </si>
  <si>
    <t>وزارة الداخلية</t>
  </si>
  <si>
    <t>وزارة الدفاع</t>
  </si>
  <si>
    <t>جهاز الامن</t>
  </si>
  <si>
    <t>وزارة التربية والتعليم</t>
  </si>
  <si>
    <t>وزارة المالية</t>
  </si>
  <si>
    <t>وزارة الاقتصاد</t>
  </si>
  <si>
    <t>وزارة العدل</t>
  </si>
  <si>
    <t>وزارة الدولة لشؤون المجلس الوطني</t>
  </si>
  <si>
    <t>وزارة الدولة (32) - معالي/ الدكتورة ميثاء سالم الشامسي</t>
  </si>
  <si>
    <t>مصروفات اتحاديه اخري 98</t>
  </si>
  <si>
    <t>المجموعة "13" - مساهمات الامارات</t>
  </si>
  <si>
    <t>المجموعة "31" - الأصول التي لها اعتمادات مالية</t>
  </si>
  <si>
    <t>وزارة الصحة ووقاية المجتمع</t>
  </si>
  <si>
    <t>وزارة الموارد البشرية والتوطين</t>
  </si>
  <si>
    <t>وزارة تنمية المجتمع</t>
  </si>
  <si>
    <t>وزاره الخارجية والتعاون الدولي</t>
  </si>
  <si>
    <t>وزارة التغير المناخي والبيئة</t>
  </si>
  <si>
    <r>
      <rPr>
        <b/>
        <sz val="11"/>
        <color rgb="FFFFFF00"/>
        <rFont val="Arabic Transparent"/>
      </rPr>
      <t>(2)</t>
    </r>
    <r>
      <rPr>
        <sz val="11"/>
        <color theme="0"/>
        <rFont val="Arabic Transparent"/>
      </rPr>
      <t xml:space="preserve">
الميزانية المعدلة</t>
    </r>
  </si>
  <si>
    <r>
      <rPr>
        <b/>
        <sz val="11"/>
        <color rgb="FFFFFF00"/>
        <rFont val="Arabic Transparent"/>
      </rPr>
      <t>(1)</t>
    </r>
    <r>
      <rPr>
        <sz val="11"/>
        <color theme="0"/>
        <rFont val="Arabic Transparent"/>
      </rPr>
      <t xml:space="preserve">
الميزانية المعتمدة</t>
    </r>
  </si>
  <si>
    <r>
      <rPr>
        <b/>
        <sz val="11"/>
        <color rgb="FFFFFF00"/>
        <rFont val="Arabic Transparent"/>
      </rPr>
      <t>(3)</t>
    </r>
    <r>
      <rPr>
        <sz val="11"/>
        <color theme="0"/>
        <rFont val="Arabic Transparent"/>
      </rPr>
      <t xml:space="preserve">
فعلي</t>
    </r>
  </si>
  <si>
    <r>
      <rPr>
        <b/>
        <sz val="11"/>
        <color rgb="FFFFFF00"/>
        <rFont val="Arabic Transparent"/>
      </rPr>
      <t>(4)</t>
    </r>
    <r>
      <rPr>
        <sz val="11"/>
        <color theme="0"/>
        <rFont val="Arabic Transparent"/>
      </rPr>
      <t xml:space="preserve">
فرق تنفيذ الميزانية (3-2)</t>
    </r>
  </si>
  <si>
    <t>وزير الدولة – أحمد الصايغ</t>
  </si>
  <si>
    <t>Ministry</t>
  </si>
  <si>
    <t>Min Desc Ar</t>
  </si>
  <si>
    <t>Account Group Desc Ar</t>
  </si>
  <si>
    <t>Actual Amount</t>
  </si>
  <si>
    <t>وزارة الخارجية والتعاون الدولي</t>
  </si>
  <si>
    <t>ايرادات اتحادية أخرى</t>
  </si>
  <si>
    <t>تعويضات الموظفين</t>
  </si>
  <si>
    <t>مستلزمات سلعية وخدمية</t>
  </si>
  <si>
    <t>مصاريف أخرى</t>
  </si>
  <si>
    <t>الأصول-التي لها اعتمادات مالية</t>
  </si>
  <si>
    <t>مساهمات إجتماعية</t>
  </si>
  <si>
    <t>الاعانات</t>
  </si>
  <si>
    <t>الضرائب</t>
  </si>
  <si>
    <t>المساهمات</t>
  </si>
  <si>
    <t>وزارة التغيير المناخى والبيئة</t>
  </si>
  <si>
    <t>وزارة الدولة (132) - معالي / الدكتورة ميثاء الشامسي</t>
  </si>
  <si>
    <t>وزارة الدولة (135) - معالي / زكي انور نسيبة</t>
  </si>
  <si>
    <t xml:space="preserve">إيرادات ومصروفات اتحادية أخرى </t>
  </si>
  <si>
    <t>الفوائد</t>
  </si>
  <si>
    <t>المنح</t>
  </si>
  <si>
    <t>المنافع الاجتماعية</t>
  </si>
  <si>
    <t>Group</t>
  </si>
  <si>
    <t>المجموعة "24" - الفوائد</t>
  </si>
  <si>
    <t>102</t>
  </si>
  <si>
    <t>وزارة الطاقة والبنية التحتية</t>
  </si>
  <si>
    <t>وزارة الثقافة والشباب</t>
  </si>
  <si>
    <t>111</t>
  </si>
  <si>
    <t>234</t>
  </si>
  <si>
    <t xml:space="preserve">مكتب الشؤون السياسية لنائب رئيس الدولة </t>
  </si>
  <si>
    <t>245</t>
  </si>
  <si>
    <t>مؤسسة الأمارات للتعليم المدرسي</t>
  </si>
  <si>
    <t>246</t>
  </si>
  <si>
    <t>مؤسسة الإمارات للخدمات الصحية</t>
  </si>
  <si>
    <t>247</t>
  </si>
  <si>
    <t>وكالة أنباء الإمارات</t>
  </si>
  <si>
    <t>258</t>
  </si>
  <si>
    <t>الهيئة العامة للرياضة</t>
  </si>
  <si>
    <t>274</t>
  </si>
  <si>
    <t>مكتب وزير دولة للتسامح والتعايش</t>
  </si>
  <si>
    <t>277</t>
  </si>
  <si>
    <t xml:space="preserve">الهيئة الاتحادية للهوية والجنسية </t>
  </si>
  <si>
    <t>الهيئة الاتحادية للهوية والجنسية</t>
  </si>
  <si>
    <t>284</t>
  </si>
  <si>
    <t>المركز الوطني للمناصحة</t>
  </si>
  <si>
    <t>286</t>
  </si>
  <si>
    <t>وكالةالإمارات للفضاء</t>
  </si>
  <si>
    <t>293</t>
  </si>
  <si>
    <t>الهيئة الاتحادية للجمارك</t>
  </si>
  <si>
    <t>296</t>
  </si>
  <si>
    <t>الهيئة العامة للشؤون الإسلامية والأوقاف</t>
  </si>
  <si>
    <t>297</t>
  </si>
  <si>
    <t>الهيئة الاتحادية للموارد البشرية الحكوميه</t>
  </si>
  <si>
    <t>14</t>
  </si>
  <si>
    <t>21</t>
  </si>
  <si>
    <t>22</t>
  </si>
  <si>
    <t>28</t>
  </si>
  <si>
    <t>31</t>
  </si>
  <si>
    <t>103</t>
  </si>
  <si>
    <t>25</t>
  </si>
  <si>
    <t>105</t>
  </si>
  <si>
    <t>13</t>
  </si>
  <si>
    <t>106</t>
  </si>
  <si>
    <t>12</t>
  </si>
  <si>
    <t>107</t>
  </si>
  <si>
    <t>108</t>
  </si>
  <si>
    <t>109</t>
  </si>
  <si>
    <t>110</t>
  </si>
  <si>
    <t>وزارة الصناعة والتكنولوجيا المتقدمة</t>
  </si>
  <si>
    <t>112</t>
  </si>
  <si>
    <t>11</t>
  </si>
  <si>
    <t>113</t>
  </si>
  <si>
    <t>118</t>
  </si>
  <si>
    <t>121</t>
  </si>
  <si>
    <t>122</t>
  </si>
  <si>
    <t>126</t>
  </si>
  <si>
    <t>129</t>
  </si>
  <si>
    <t>132</t>
  </si>
  <si>
    <t>143</t>
  </si>
  <si>
    <t>198</t>
  </si>
  <si>
    <t>24</t>
  </si>
  <si>
    <t>26</t>
  </si>
  <si>
    <t>27</t>
  </si>
  <si>
    <t xml:space="preserve">مؤسسة الإمارات للخدمات الصحية  </t>
  </si>
  <si>
    <t>Yes</t>
  </si>
  <si>
    <t>FMIS</t>
  </si>
  <si>
    <t>المجلس الوطني الاتحادي</t>
  </si>
  <si>
    <t>جامعة الامارات العربية المتحدة</t>
  </si>
  <si>
    <t>مجمع كليات التقنية العليا</t>
  </si>
  <si>
    <t>جامعة زايد</t>
  </si>
  <si>
    <t>صندوق الزكاة</t>
  </si>
  <si>
    <t>هيئة الاوراق المالية والسلع</t>
  </si>
  <si>
    <t>ديوان المحاسبة</t>
  </si>
  <si>
    <t>المجلس الاعلى للامومة والطفولة</t>
  </si>
  <si>
    <t>المجلس الاتحادي للتركيبة السكانية</t>
  </si>
  <si>
    <t>أكاديمية الامارات الدبلوماسية</t>
  </si>
  <si>
    <t>مجلس الامارات للتوازن بين الجنسين</t>
  </si>
  <si>
    <t>المركز الاتحادي للمعلومات الجغرافية</t>
  </si>
  <si>
    <t>الهيئة العامة لتنظيم قطاع الاتصالات والحكومة الرقمية</t>
  </si>
  <si>
    <t>الهيئة الاتحادية للرقابة النووية</t>
  </si>
  <si>
    <t>No</t>
  </si>
  <si>
    <t>البيانات المالية المجمعة</t>
  </si>
  <si>
    <t>وزارة الدولة – جابر السويدي</t>
  </si>
  <si>
    <t>Rev</t>
  </si>
  <si>
    <t>Exp</t>
  </si>
  <si>
    <t>Adjusted Budget</t>
  </si>
  <si>
    <t>Budget By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</si>
</sst>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\ ;\(#,##0.0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abic Transparent"/>
    </font>
    <font>
      <b/>
      <sz val="11"/>
      <color theme="1"/>
      <name val="Arabic Transparent"/>
    </font>
    <font>
      <sz val="12"/>
      <name val="جيزة"/>
      <charset val="178"/>
    </font>
    <font>
      <sz val="10"/>
      <name val="جيزة"/>
      <charset val="178"/>
    </font>
    <font>
      <sz val="14"/>
      <name val="بغداد"/>
      <charset val="178"/>
    </font>
    <font>
      <sz val="11"/>
      <color theme="0"/>
      <name val="Arabic Transparent"/>
    </font>
    <font>
      <b/>
      <sz val="11"/>
      <color theme="0"/>
      <name val="Arabic Transparent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00"/>
      <name val="Arabic Transparent"/>
    </font>
    <font>
      <sz val="11"/>
      <name val="Calibri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666666"/>
      <name val="Arial"/>
      <family val="2"/>
    </font>
    <font>
      <sz val="11"/>
      <color theme="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9"/>
      <color rgb="FF6666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99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0" borderId="0" applyFont="0" applyFill="0" applyBorder="0" applyAlignment="0" applyProtection="0"/>
    <xf numFmtId="164" fontId="5" fillId="0" borderId="0" applyNumberFormat="0">
      <alignment horizontal="right"/>
    </xf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49">
    <xf numFmtId="0" fontId="0" fillId="0" borderId="0" xfId="0"/>
    <xf numFmtId="43" fontId="15" fillId="0" borderId="0" xfId="12" applyFont="1" applyBorder="1" applyAlignment="1" applyProtection="1">
      <alignment horizontal="center"/>
    </xf>
    <xf numFmtId="43" fontId="15" fillId="0" borderId="0" xfId="1" applyFont="1" applyAlignment="1" applyProtection="1">
      <alignment horizontal="center"/>
    </xf>
    <xf numFmtId="43" fontId="13" fillId="0" borderId="0" xfId="12" applyFont="1" applyBorder="1" applyAlignment="1" applyProtection="1">
      <alignment vertical="center"/>
    </xf>
    <xf numFmtId="43" fontId="13" fillId="0" borderId="0" xfId="1" applyFont="1" applyAlignment="1" applyProtection="1">
      <alignment horizontal="center" vertical="center"/>
    </xf>
    <xf numFmtId="43" fontId="10" fillId="5" borderId="0" xfId="12" applyFont="1" applyFill="1" applyProtection="1"/>
    <xf numFmtId="43" fontId="0" fillId="0" borderId="0" xfId="12" applyFont="1" applyProtection="1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0" borderId="0" xfId="0" applyFont="1"/>
    <xf numFmtId="43" fontId="8" fillId="4" borderId="1" xfId="1" applyFont="1" applyFill="1" applyBorder="1" applyAlignment="1" applyProtection="1">
      <alignment vertical="center"/>
    </xf>
    <xf numFmtId="0" fontId="2" fillId="0" borderId="0" xfId="0" quotePrefix="1" applyFont="1" applyAlignment="1">
      <alignment vertical="center"/>
    </xf>
    <xf numFmtId="0" fontId="7" fillId="2" borderId="1" xfId="0" applyFont="1" applyFill="1" applyBorder="1" applyAlignment="1">
      <alignment horizontal="right" vertical="center" indent="3"/>
    </xf>
    <xf numFmtId="43" fontId="2" fillId="3" borderId="1" xfId="1" applyFont="1" applyFill="1" applyBorder="1" applyAlignment="1" applyProtection="1">
      <alignment vertical="center"/>
    </xf>
    <xf numFmtId="43" fontId="0" fillId="0" borderId="0" xfId="1" applyFont="1" applyProtection="1"/>
    <xf numFmtId="0" fontId="7" fillId="2" borderId="1" xfId="0" applyFont="1" applyFill="1" applyBorder="1" applyAlignment="1">
      <alignment horizontal="right" vertical="center" wrapText="1" indent="3"/>
    </xf>
    <xf numFmtId="0" fontId="0" fillId="0" borderId="0" xfId="0" applyAlignment="1">
      <alignment vertical="center"/>
    </xf>
    <xf numFmtId="0" fontId="3" fillId="0" borderId="0" xfId="0" applyFont="1"/>
    <xf numFmtId="43" fontId="8" fillId="4" borderId="1" xfId="1" applyFont="1" applyFill="1" applyBorder="1" applyProtection="1"/>
    <xf numFmtId="43" fontId="2" fillId="0" borderId="0" xfId="1" applyFont="1" applyProtection="1"/>
    <xf numFmtId="43" fontId="2" fillId="0" borderId="0" xfId="0" applyNumberFormat="1" applyFont="1"/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0" fontId="8" fillId="2" borderId="4" xfId="0" quotePrefix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13" fillId="0" borderId="0" xfId="11" applyFont="1" applyAlignment="1" applyProtection="1">
      <alignment horizontal="center"/>
    </xf>
    <xf numFmtId="0" fontId="14" fillId="0" borderId="0" xfId="11" applyFont="1" applyAlignment="1" applyProtection="1">
      <alignment horizontal="center"/>
    </xf>
    <xf numFmtId="0" fontId="13" fillId="0" borderId="0" xfId="11" applyFont="1" applyAlignment="1" applyProtection="1">
      <alignment horizontal="left"/>
    </xf>
    <xf numFmtId="0" fontId="12" fillId="0" borderId="0" xfId="11" applyProtection="1"/>
    <xf numFmtId="0" fontId="15" fillId="0" borderId="0" xfId="11" applyFont="1" applyAlignment="1" applyProtection="1">
      <alignment horizontal="center" vertical="top"/>
    </xf>
    <xf numFmtId="0" fontId="15" fillId="0" borderId="0" xfId="11" applyFont="1" applyAlignment="1" applyProtection="1">
      <alignment horizontal="right" vertical="top"/>
    </xf>
    <xf numFmtId="0" fontId="15" fillId="0" borderId="0" xfId="11" applyFont="1" applyAlignment="1" applyProtection="1">
      <alignment horizontal="left" vertical="top"/>
    </xf>
    <xf numFmtId="0" fontId="19" fillId="0" borderId="0" xfId="11" applyFont="1" applyAlignment="1" applyProtection="1">
      <alignment horizontal="right" vertical="top"/>
    </xf>
    <xf numFmtId="43" fontId="12" fillId="0" borderId="0" xfId="11" applyNumberFormat="1" applyProtection="1"/>
    <xf numFmtId="0" fontId="19" fillId="0" borderId="0" xfId="11" applyFont="1" applyAlignment="1" applyProtection="1">
      <alignment horizontal="center" vertical="top"/>
    </xf>
    <xf numFmtId="0" fontId="16" fillId="5" borderId="0" xfId="11" applyFont="1" applyFill="1" applyAlignment="1" applyProtection="1">
      <alignment horizontal="center"/>
    </xf>
    <xf numFmtId="0" fontId="16" fillId="5" borderId="0" xfId="11" applyFont="1" applyFill="1" applyAlignment="1" applyProtection="1">
      <alignment horizontal="right"/>
    </xf>
    <xf numFmtId="0" fontId="16" fillId="5" borderId="0" xfId="11" applyFont="1" applyFill="1" applyProtection="1"/>
    <xf numFmtId="0" fontId="12" fillId="0" borderId="0" xfId="11" applyAlignment="1" applyProtection="1">
      <alignment horizontal="center"/>
    </xf>
    <xf numFmtId="0" fontId="12" fillId="0" borderId="0" xfId="11" applyAlignment="1" applyProtection="1">
      <alignment horizontal="right"/>
    </xf>
    <xf numFmtId="0" fontId="18" fillId="0" borderId="0" xfId="11" applyFont="1" applyProtection="1"/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Comma 4" xfId="10" xr:uid="{00000000-0005-0000-0000-000003000000}"/>
    <cellStyle name="Comma 5" xfId="12" xr:uid="{F24141F5-39A9-404B-9849-13664F293FE0}"/>
    <cellStyle name="MS_Arabic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4" xfId="9" xr:uid="{00000000-0005-0000-0000-000008000000}"/>
    <cellStyle name="Normal 5" xfId="11" xr:uid="{A3809788-A58C-428A-B639-4461CEC5AB58}"/>
    <cellStyle name="Percent 2" xfId="7" xr:uid="{00000000-0005-0000-0000-000009000000}"/>
    <cellStyle name="Percent 3" xfId="8" xr:uid="{00000000-0005-0000-0000-00000A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66666"/>
        <name val="Arial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35" formatCode="_(* #,##0.00_);_(* \(#,##0.00\);_(* &quot;-&quot;??_);_(@_)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35" formatCode="_(* #,##0.00_);_(* \(#,##0.00\);_(* &quot;-&quot;??_);_(@_)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scheme val="none"/>
      </font>
      <numFmt numFmtId="35" formatCode="_(* #,##0.00_);_(* \(#,##0.00\);_(* &quot;-&quot;??_);_(@_)"/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66666"/>
        <name val="Arial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66666"/>
        <name val="Arial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66666"/>
        <name val="Arial"/>
        <scheme val="none"/>
      </font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66666"/>
        <name val="Arial"/>
        <scheme val="none"/>
      </font>
      <alignment horizontal="center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CC9900"/>
      <color rgb="FFCCA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mi Al loussi" id="{5D7AAA8F-367D-4293-B0F2-F55F608376EF}" userId="Rami Al loussi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E95A79-BD81-4B30-BF00-9A923440F0F4}" name="Table1" displayName="Table1" ref="A1:H237" totalsRowShown="0" headerRowDxfId="1" dataDxfId="0" headerRowCellStyle="Comma" dataCellStyle="Comma">
  <autoFilter ref="A1:H237" xr:uid="{FDE95A79-BD81-4B30-BF00-9A923440F0F4}"/>
  <tableColumns count="8">
    <tableColumn id="1" xr3:uid="{065B51EE-65A7-4EC7-BFD8-4A3A7547E459}" name="Ministry" dataDxfId="9"/>
    <tableColumn id="2" xr3:uid="{36E19648-65D3-4EF9-951C-09DF15D80A26}" name="Min Desc Ar" dataDxfId="8"/>
    <tableColumn id="3" xr3:uid="{6E94AC25-BBC7-422E-8435-31DE86A931E0}" name="Group" dataDxfId="7"/>
    <tableColumn id="4" xr3:uid="{FCE88355-85E8-4568-953C-24100A51E394}" name="Account Group Desc Ar" dataDxfId="6"/>
    <tableColumn id="5" xr3:uid="{6E59CBBF-564A-4431-B45D-9DC3C9114A79}" name="Budget By Law" dataDxfId="5" dataCellStyle="Comma"/>
    <tableColumn id="7" xr3:uid="{98FA521F-0BE7-4D04-92E8-98CB6F5EF67A}" name="Adjusted Budget" dataDxfId="4" dataCellStyle="Comma"/>
    <tableColumn id="8" xr3:uid="{EE6FF003-5E9D-42CF-A643-9683C46A2EFF}" name="Actual Amount" dataDxfId="3" dataCellStyle="Comma"/>
    <tableColumn id="9" xr3:uid="{3EBDF127-3A0D-4DA3-BB88-FA9CC667875F}" name="FMIS" dataDxfId="2" dataCellStyle="Comma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8" dT="2022-03-27T08:24:25.32" personId="{5D7AAA8F-367D-4293-B0F2-F55F608376EF}" id="{728E2F7F-F958-48AB-B337-EA844B019E1C}">
    <text>المبلغ حسب بيانات الجهات من واقع حساباتها الختامية مطروح منه قيمة الاستبعادات لاغراض التوحيد - مرفق ورقة عمل الاستبعادات - تنفيذ الميزانية</text>
  </threadedComment>
  <threadedComment ref="F17" dT="2022-03-27T08:23:24.86" personId="{5D7AAA8F-367D-4293-B0F2-F55F608376EF}" id="{5D1E2502-AFDC-49EF-9B28-DA1A8B6FAAF3}">
    <text>المبلغ حسب بيانات الجهات من واقع حساباتها الختامية مطروح منه قيمة الاستبعادات لاغراض التوحيد - مرفق ورقة عمل الاستبعادات - تنفيذ الميزانية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0"/>
  <sheetViews>
    <sheetView rightToLeft="1" tabSelected="1" zoomScaleNormal="100" workbookViewId="0">
      <pane xSplit="2" ySplit="3" topLeftCell="C4" activePane="bottomRight" state="frozen"/>
      <selection activeCell="A2" sqref="A2"/>
      <selection pane="topRight" activeCell="B2" sqref="B2"/>
      <selection pane="bottomLeft" activeCell="A5" sqref="A5"/>
      <selection pane="bottomRight" activeCell="C4" sqref="C4"/>
    </sheetView>
  </sheetViews>
  <sheetFormatPr defaultColWidth="9.1796875" defaultRowHeight="14.5"/>
  <cols>
    <col min="1" max="1" width="0" style="7" hidden="1" customWidth="1"/>
    <col min="2" max="2" width="34.6328125" style="7" customWidth="1"/>
    <col min="3" max="3" width="0.6328125" customWidth="1"/>
    <col min="4" max="195" width="19.7265625" style="7" customWidth="1"/>
    <col min="196" max="16384" width="9.1796875" style="7"/>
  </cols>
  <sheetData>
    <row r="1" spans="1:195" ht="15.75" hidden="1" customHeight="1" thickBot="1">
      <c r="B1" s="8"/>
      <c r="D1" s="31"/>
      <c r="E1" s="31"/>
      <c r="F1" s="31"/>
      <c r="G1" s="31"/>
      <c r="H1" s="32" t="s">
        <v>59</v>
      </c>
      <c r="I1" s="26"/>
      <c r="J1" s="26"/>
      <c r="K1" s="26"/>
      <c r="L1" s="26">
        <v>103</v>
      </c>
      <c r="M1" s="26"/>
      <c r="N1" s="26"/>
      <c r="O1" s="26"/>
      <c r="P1" s="26">
        <v>105</v>
      </c>
      <c r="Q1" s="26"/>
      <c r="R1" s="26"/>
      <c r="S1" s="26"/>
      <c r="T1" s="26">
        <v>106</v>
      </c>
      <c r="U1" s="26"/>
      <c r="V1" s="26"/>
      <c r="W1" s="26"/>
      <c r="X1" s="26">
        <v>107</v>
      </c>
      <c r="Y1" s="26"/>
      <c r="Z1" s="26"/>
      <c r="AA1" s="26"/>
      <c r="AB1" s="26">
        <v>108</v>
      </c>
      <c r="AC1" s="26"/>
      <c r="AD1" s="26"/>
      <c r="AE1" s="26"/>
      <c r="AF1" s="26">
        <v>109</v>
      </c>
      <c r="AG1" s="26"/>
      <c r="AH1" s="26"/>
      <c r="AI1" s="26"/>
      <c r="AJ1" s="26">
        <v>110</v>
      </c>
      <c r="AK1" s="26"/>
      <c r="AL1" s="26"/>
      <c r="AM1" s="26"/>
      <c r="AN1" s="32" t="s">
        <v>62</v>
      </c>
      <c r="AO1" s="26"/>
      <c r="AP1" s="26"/>
      <c r="AQ1" s="26"/>
      <c r="AR1" s="26">
        <v>112</v>
      </c>
      <c r="AS1" s="26"/>
      <c r="AT1" s="26"/>
      <c r="AU1" s="26"/>
      <c r="AV1" s="26">
        <v>113</v>
      </c>
      <c r="AW1" s="26"/>
      <c r="AX1" s="26"/>
      <c r="AY1" s="26"/>
      <c r="AZ1" s="26">
        <v>118</v>
      </c>
      <c r="BA1" s="26"/>
      <c r="BB1" s="26"/>
      <c r="BC1" s="26"/>
      <c r="BD1" s="26">
        <v>120</v>
      </c>
      <c r="BE1" s="26"/>
      <c r="BF1" s="26"/>
      <c r="BG1" s="26"/>
      <c r="BH1" s="26">
        <v>121</v>
      </c>
      <c r="BI1" s="26"/>
      <c r="BJ1" s="26"/>
      <c r="BK1" s="26"/>
      <c r="BL1" s="26">
        <v>122</v>
      </c>
      <c r="BM1" s="26"/>
      <c r="BN1" s="26"/>
      <c r="BO1" s="26"/>
      <c r="BP1" s="26">
        <v>126</v>
      </c>
      <c r="BQ1" s="26"/>
      <c r="BR1" s="26"/>
      <c r="BS1" s="26"/>
      <c r="BT1" s="26">
        <v>129</v>
      </c>
      <c r="BU1" s="26"/>
      <c r="BV1" s="26"/>
      <c r="BW1" s="26"/>
      <c r="BX1" s="26">
        <v>132</v>
      </c>
      <c r="BY1" s="26"/>
      <c r="BZ1" s="26"/>
      <c r="CA1" s="26"/>
      <c r="CB1" s="26">
        <v>135</v>
      </c>
      <c r="CC1" s="26"/>
      <c r="CD1" s="26"/>
      <c r="CE1" s="26"/>
      <c r="CF1" s="26">
        <v>143</v>
      </c>
      <c r="CG1" s="26"/>
      <c r="CH1" s="26"/>
      <c r="CI1" s="26"/>
      <c r="CJ1" s="26">
        <v>198</v>
      </c>
      <c r="CK1" s="26"/>
      <c r="CL1" s="26"/>
      <c r="CM1" s="26"/>
      <c r="CN1" s="32" t="s">
        <v>63</v>
      </c>
      <c r="CO1" s="26"/>
      <c r="CP1" s="26"/>
      <c r="CQ1" s="26"/>
      <c r="CR1" s="32" t="s">
        <v>65</v>
      </c>
      <c r="CS1" s="26"/>
      <c r="CT1" s="26"/>
      <c r="CU1" s="26"/>
      <c r="CV1" s="32" t="s">
        <v>67</v>
      </c>
      <c r="CW1" s="26"/>
      <c r="CX1" s="26"/>
      <c r="CY1" s="26"/>
      <c r="CZ1" s="32" t="s">
        <v>69</v>
      </c>
      <c r="DA1" s="26"/>
      <c r="DB1" s="26"/>
      <c r="DC1" s="26"/>
      <c r="DD1" s="32" t="s">
        <v>71</v>
      </c>
      <c r="DE1" s="26"/>
      <c r="DF1" s="26"/>
      <c r="DG1" s="26"/>
      <c r="DH1" s="32" t="s">
        <v>73</v>
      </c>
      <c r="DI1" s="26"/>
      <c r="DJ1" s="26"/>
      <c r="DK1" s="26"/>
      <c r="DL1" s="32" t="s">
        <v>75</v>
      </c>
      <c r="DM1" s="26"/>
      <c r="DN1" s="26"/>
      <c r="DO1" s="26"/>
      <c r="DP1" s="32" t="s">
        <v>78</v>
      </c>
      <c r="DQ1" s="26"/>
      <c r="DR1" s="26"/>
      <c r="DS1" s="26"/>
      <c r="DT1" s="32" t="s">
        <v>80</v>
      </c>
      <c r="DU1" s="26"/>
      <c r="DV1" s="26"/>
      <c r="DW1" s="26"/>
      <c r="DX1" s="32" t="s">
        <v>82</v>
      </c>
      <c r="DY1" s="26"/>
      <c r="DZ1" s="26"/>
      <c r="EA1" s="26"/>
      <c r="EB1" s="32" t="s">
        <v>84</v>
      </c>
      <c r="EC1" s="26"/>
      <c r="ED1" s="26"/>
      <c r="EE1" s="26"/>
      <c r="EF1" s="32" t="s">
        <v>86</v>
      </c>
      <c r="EG1" s="26"/>
      <c r="EH1" s="26"/>
      <c r="EI1" s="26"/>
      <c r="EJ1" s="32">
        <v>250</v>
      </c>
      <c r="EK1" s="26"/>
      <c r="EL1" s="26"/>
      <c r="EM1" s="26"/>
      <c r="EN1" s="32">
        <v>251</v>
      </c>
      <c r="EO1" s="26"/>
      <c r="EP1" s="26"/>
      <c r="EQ1" s="26"/>
      <c r="ER1" s="32">
        <v>252</v>
      </c>
      <c r="ES1" s="26"/>
      <c r="ET1" s="26"/>
      <c r="EU1" s="26"/>
      <c r="EV1" s="32">
        <v>253</v>
      </c>
      <c r="EW1" s="26"/>
      <c r="EX1" s="26"/>
      <c r="EY1" s="26"/>
      <c r="EZ1" s="32">
        <v>264</v>
      </c>
      <c r="FA1" s="26"/>
      <c r="FB1" s="26"/>
      <c r="FC1" s="26"/>
      <c r="FD1" s="32">
        <v>270</v>
      </c>
      <c r="FE1" s="26"/>
      <c r="FF1" s="26"/>
      <c r="FG1" s="26"/>
      <c r="FH1" s="32">
        <v>217</v>
      </c>
      <c r="FI1" s="26"/>
      <c r="FJ1" s="26"/>
      <c r="FK1" s="26"/>
      <c r="FL1" s="32">
        <v>278</v>
      </c>
      <c r="FM1" s="26"/>
      <c r="FN1" s="26"/>
      <c r="FO1" s="26"/>
      <c r="FP1" s="32">
        <v>285</v>
      </c>
      <c r="FQ1" s="26"/>
      <c r="FR1" s="26"/>
      <c r="FS1" s="26"/>
      <c r="FT1" s="32">
        <v>280</v>
      </c>
      <c r="FU1" s="26"/>
      <c r="FV1" s="26"/>
      <c r="FW1" s="26"/>
      <c r="FX1" s="32">
        <v>267</v>
      </c>
      <c r="FY1" s="26"/>
      <c r="FZ1" s="26"/>
      <c r="GA1" s="26"/>
      <c r="GB1" s="32">
        <v>256</v>
      </c>
      <c r="GC1" s="26"/>
      <c r="GD1" s="26"/>
      <c r="GE1" s="26"/>
      <c r="GF1" s="32">
        <v>379</v>
      </c>
      <c r="GG1" s="26"/>
      <c r="GH1" s="26"/>
      <c r="GI1" s="26"/>
      <c r="GJ1" s="32">
        <v>384</v>
      </c>
      <c r="GK1" s="26"/>
      <c r="GL1" s="26"/>
      <c r="GM1" s="26"/>
    </row>
    <row r="2" spans="1:195" s="9" customFormat="1" ht="30" customHeight="1" thickBot="1">
      <c r="B2" s="27"/>
      <c r="C2"/>
      <c r="D2" s="28" t="s">
        <v>136</v>
      </c>
      <c r="E2" s="29"/>
      <c r="F2" s="29"/>
      <c r="G2" s="30"/>
      <c r="H2" s="25" t="s">
        <v>60</v>
      </c>
      <c r="I2" s="25"/>
      <c r="J2" s="25"/>
      <c r="K2" s="25"/>
      <c r="L2" s="25" t="s">
        <v>61</v>
      </c>
      <c r="M2" s="25"/>
      <c r="N2" s="25"/>
      <c r="O2" s="25"/>
      <c r="P2" s="25" t="s">
        <v>29</v>
      </c>
      <c r="Q2" s="25"/>
      <c r="R2" s="25"/>
      <c r="S2" s="25"/>
      <c r="T2" s="25" t="s">
        <v>14</v>
      </c>
      <c r="U2" s="25"/>
      <c r="V2" s="25"/>
      <c r="W2" s="25"/>
      <c r="X2" s="25" t="s">
        <v>15</v>
      </c>
      <c r="Y2" s="25"/>
      <c r="Z2" s="25"/>
      <c r="AA2" s="25"/>
      <c r="AB2" s="25" t="s">
        <v>16</v>
      </c>
      <c r="AC2" s="25"/>
      <c r="AD2" s="25"/>
      <c r="AE2" s="25"/>
      <c r="AF2" s="25" t="s">
        <v>17</v>
      </c>
      <c r="AG2" s="25"/>
      <c r="AH2" s="25"/>
      <c r="AI2" s="25"/>
      <c r="AJ2" s="25" t="s">
        <v>26</v>
      </c>
      <c r="AK2" s="25"/>
      <c r="AL2" s="25"/>
      <c r="AM2" s="25"/>
      <c r="AN2" s="25" t="s">
        <v>103</v>
      </c>
      <c r="AO2" s="25"/>
      <c r="AP2" s="25"/>
      <c r="AQ2" s="25"/>
      <c r="AR2" s="25" t="s">
        <v>18</v>
      </c>
      <c r="AS2" s="25"/>
      <c r="AT2" s="25"/>
      <c r="AU2" s="25"/>
      <c r="AV2" s="25" t="s">
        <v>19</v>
      </c>
      <c r="AW2" s="25"/>
      <c r="AX2" s="25"/>
      <c r="AY2" s="25"/>
      <c r="AZ2" s="25" t="s">
        <v>27</v>
      </c>
      <c r="BA2" s="25"/>
      <c r="BB2" s="25"/>
      <c r="BC2" s="25"/>
      <c r="BD2" s="25" t="s">
        <v>137</v>
      </c>
      <c r="BE2" s="25"/>
      <c r="BF2" s="25"/>
      <c r="BG2" s="25"/>
      <c r="BH2" s="25" t="s">
        <v>20</v>
      </c>
      <c r="BI2" s="25"/>
      <c r="BJ2" s="25"/>
      <c r="BK2" s="25"/>
      <c r="BL2" s="25" t="s">
        <v>30</v>
      </c>
      <c r="BM2" s="25"/>
      <c r="BN2" s="25"/>
      <c r="BO2" s="25"/>
      <c r="BP2" s="25" t="s">
        <v>28</v>
      </c>
      <c r="BQ2" s="25"/>
      <c r="BR2" s="25"/>
      <c r="BS2" s="25"/>
      <c r="BT2" s="25" t="s">
        <v>21</v>
      </c>
      <c r="BU2" s="25"/>
      <c r="BV2" s="25"/>
      <c r="BW2" s="25"/>
      <c r="BX2" s="25" t="s">
        <v>22</v>
      </c>
      <c r="BY2" s="25"/>
      <c r="BZ2" s="25"/>
      <c r="CA2" s="25"/>
      <c r="CB2" s="25" t="s">
        <v>52</v>
      </c>
      <c r="CC2" s="25"/>
      <c r="CD2" s="25"/>
      <c r="CE2" s="25"/>
      <c r="CF2" s="25" t="s">
        <v>35</v>
      </c>
      <c r="CG2" s="25"/>
      <c r="CH2" s="25"/>
      <c r="CI2" s="25"/>
      <c r="CJ2" s="25" t="s">
        <v>23</v>
      </c>
      <c r="CK2" s="25"/>
      <c r="CL2" s="25"/>
      <c r="CM2" s="25"/>
      <c r="CN2" s="25" t="s">
        <v>64</v>
      </c>
      <c r="CO2" s="25"/>
      <c r="CP2" s="25"/>
      <c r="CQ2" s="25"/>
      <c r="CR2" s="25" t="s">
        <v>66</v>
      </c>
      <c r="CS2" s="25"/>
      <c r="CT2" s="25"/>
      <c r="CU2" s="25"/>
      <c r="CV2" s="25" t="s">
        <v>68</v>
      </c>
      <c r="CW2" s="25"/>
      <c r="CX2" s="25"/>
      <c r="CY2" s="25"/>
      <c r="CZ2" s="25" t="s">
        <v>70</v>
      </c>
      <c r="DA2" s="25"/>
      <c r="DB2" s="25"/>
      <c r="DC2" s="25"/>
      <c r="DD2" s="25" t="s">
        <v>72</v>
      </c>
      <c r="DE2" s="25"/>
      <c r="DF2" s="25"/>
      <c r="DG2" s="25"/>
      <c r="DH2" s="25" t="s">
        <v>74</v>
      </c>
      <c r="DI2" s="25"/>
      <c r="DJ2" s="25"/>
      <c r="DK2" s="25"/>
      <c r="DL2" s="25" t="s">
        <v>77</v>
      </c>
      <c r="DM2" s="25"/>
      <c r="DN2" s="25"/>
      <c r="DO2" s="25"/>
      <c r="DP2" s="25" t="s">
        <v>79</v>
      </c>
      <c r="DQ2" s="25"/>
      <c r="DR2" s="25"/>
      <c r="DS2" s="25"/>
      <c r="DT2" s="25" t="s">
        <v>81</v>
      </c>
      <c r="DU2" s="25"/>
      <c r="DV2" s="25"/>
      <c r="DW2" s="25"/>
      <c r="DX2" s="25" t="s">
        <v>83</v>
      </c>
      <c r="DY2" s="25"/>
      <c r="DZ2" s="25"/>
      <c r="EA2" s="25"/>
      <c r="EB2" s="25" t="s">
        <v>85</v>
      </c>
      <c r="EC2" s="25"/>
      <c r="ED2" s="25"/>
      <c r="EE2" s="25"/>
      <c r="EF2" s="25" t="s">
        <v>87</v>
      </c>
      <c r="EG2" s="25"/>
      <c r="EH2" s="25"/>
      <c r="EI2" s="25"/>
      <c r="EJ2" s="25" t="s">
        <v>121</v>
      </c>
      <c r="EK2" s="25"/>
      <c r="EL2" s="25"/>
      <c r="EM2" s="25"/>
      <c r="EN2" s="25" t="s">
        <v>122</v>
      </c>
      <c r="EO2" s="25"/>
      <c r="EP2" s="25"/>
      <c r="EQ2" s="25"/>
      <c r="ER2" s="25" t="s">
        <v>123</v>
      </c>
      <c r="ES2" s="25"/>
      <c r="ET2" s="25"/>
      <c r="EU2" s="25"/>
      <c r="EV2" s="25" t="s">
        <v>124</v>
      </c>
      <c r="EW2" s="25"/>
      <c r="EX2" s="25"/>
      <c r="EY2" s="25"/>
      <c r="EZ2" s="25" t="s">
        <v>125</v>
      </c>
      <c r="FA2" s="25"/>
      <c r="FB2" s="25"/>
      <c r="FC2" s="25"/>
      <c r="FD2" s="25" t="s">
        <v>126</v>
      </c>
      <c r="FE2" s="25"/>
      <c r="FF2" s="25"/>
      <c r="FG2" s="25"/>
      <c r="FH2" s="25" t="s">
        <v>127</v>
      </c>
      <c r="FI2" s="25"/>
      <c r="FJ2" s="25"/>
      <c r="FK2" s="25"/>
      <c r="FL2" s="25" t="s">
        <v>128</v>
      </c>
      <c r="FM2" s="25"/>
      <c r="FN2" s="25"/>
      <c r="FO2" s="25"/>
      <c r="FP2" s="25" t="s">
        <v>129</v>
      </c>
      <c r="FQ2" s="25"/>
      <c r="FR2" s="25"/>
      <c r="FS2" s="25"/>
      <c r="FT2" s="25" t="s">
        <v>130</v>
      </c>
      <c r="FU2" s="25"/>
      <c r="FV2" s="25"/>
      <c r="FW2" s="25"/>
      <c r="FX2" s="25" t="s">
        <v>131</v>
      </c>
      <c r="FY2" s="25"/>
      <c r="FZ2" s="25"/>
      <c r="GA2" s="25"/>
      <c r="GB2" s="25" t="s">
        <v>132</v>
      </c>
      <c r="GC2" s="25"/>
      <c r="GD2" s="25"/>
      <c r="GE2" s="25"/>
      <c r="GF2" s="25" t="s">
        <v>133</v>
      </c>
      <c r="GG2" s="25"/>
      <c r="GH2" s="25"/>
      <c r="GI2" s="25"/>
      <c r="GJ2" s="25" t="s">
        <v>134</v>
      </c>
      <c r="GK2" s="25"/>
      <c r="GL2" s="25"/>
      <c r="GM2" s="25"/>
    </row>
    <row r="3" spans="1:195" s="9" customFormat="1" ht="30" customHeight="1" thickBot="1">
      <c r="B3" s="27"/>
      <c r="C3"/>
      <c r="D3" s="10" t="s">
        <v>32</v>
      </c>
      <c r="E3" s="10" t="s">
        <v>31</v>
      </c>
      <c r="F3" s="10" t="s">
        <v>33</v>
      </c>
      <c r="G3" s="10" t="s">
        <v>34</v>
      </c>
      <c r="H3" s="10" t="s">
        <v>32</v>
      </c>
      <c r="I3" s="10" t="s">
        <v>31</v>
      </c>
      <c r="J3" s="10" t="s">
        <v>33</v>
      </c>
      <c r="K3" s="10" t="s">
        <v>34</v>
      </c>
      <c r="L3" s="10" t="s">
        <v>32</v>
      </c>
      <c r="M3" s="10" t="s">
        <v>31</v>
      </c>
      <c r="N3" s="10" t="s">
        <v>33</v>
      </c>
      <c r="O3" s="10" t="s">
        <v>34</v>
      </c>
      <c r="P3" s="10" t="s">
        <v>32</v>
      </c>
      <c r="Q3" s="10" t="s">
        <v>31</v>
      </c>
      <c r="R3" s="10" t="s">
        <v>33</v>
      </c>
      <c r="S3" s="10" t="s">
        <v>34</v>
      </c>
      <c r="T3" s="10" t="s">
        <v>32</v>
      </c>
      <c r="U3" s="10" t="s">
        <v>31</v>
      </c>
      <c r="V3" s="10" t="s">
        <v>33</v>
      </c>
      <c r="W3" s="10" t="s">
        <v>34</v>
      </c>
      <c r="X3" s="10" t="s">
        <v>32</v>
      </c>
      <c r="Y3" s="10" t="s">
        <v>31</v>
      </c>
      <c r="Z3" s="10" t="s">
        <v>33</v>
      </c>
      <c r="AA3" s="10" t="s">
        <v>34</v>
      </c>
      <c r="AB3" s="10" t="s">
        <v>32</v>
      </c>
      <c r="AC3" s="10" t="s">
        <v>31</v>
      </c>
      <c r="AD3" s="10" t="s">
        <v>33</v>
      </c>
      <c r="AE3" s="10" t="s">
        <v>34</v>
      </c>
      <c r="AF3" s="10" t="s">
        <v>32</v>
      </c>
      <c r="AG3" s="10" t="s">
        <v>31</v>
      </c>
      <c r="AH3" s="10" t="s">
        <v>33</v>
      </c>
      <c r="AI3" s="10" t="s">
        <v>34</v>
      </c>
      <c r="AJ3" s="10" t="s">
        <v>32</v>
      </c>
      <c r="AK3" s="10" t="s">
        <v>31</v>
      </c>
      <c r="AL3" s="10" t="s">
        <v>33</v>
      </c>
      <c r="AM3" s="10" t="s">
        <v>34</v>
      </c>
      <c r="AN3" s="10" t="s">
        <v>32</v>
      </c>
      <c r="AO3" s="10" t="s">
        <v>31</v>
      </c>
      <c r="AP3" s="10" t="s">
        <v>33</v>
      </c>
      <c r="AQ3" s="10" t="s">
        <v>34</v>
      </c>
      <c r="AR3" s="10" t="s">
        <v>32</v>
      </c>
      <c r="AS3" s="10" t="s">
        <v>31</v>
      </c>
      <c r="AT3" s="10" t="s">
        <v>33</v>
      </c>
      <c r="AU3" s="10" t="s">
        <v>34</v>
      </c>
      <c r="AV3" s="10" t="s">
        <v>32</v>
      </c>
      <c r="AW3" s="10" t="s">
        <v>31</v>
      </c>
      <c r="AX3" s="10" t="s">
        <v>33</v>
      </c>
      <c r="AY3" s="10" t="s">
        <v>34</v>
      </c>
      <c r="AZ3" s="10" t="s">
        <v>32</v>
      </c>
      <c r="BA3" s="10" t="s">
        <v>31</v>
      </c>
      <c r="BB3" s="10" t="s">
        <v>33</v>
      </c>
      <c r="BC3" s="10" t="s">
        <v>34</v>
      </c>
      <c r="BD3" s="10" t="s">
        <v>32</v>
      </c>
      <c r="BE3" s="10" t="s">
        <v>31</v>
      </c>
      <c r="BF3" s="10" t="s">
        <v>33</v>
      </c>
      <c r="BG3" s="10" t="s">
        <v>34</v>
      </c>
      <c r="BH3" s="10" t="s">
        <v>32</v>
      </c>
      <c r="BI3" s="10" t="s">
        <v>31</v>
      </c>
      <c r="BJ3" s="10" t="s">
        <v>33</v>
      </c>
      <c r="BK3" s="10" t="s">
        <v>34</v>
      </c>
      <c r="BL3" s="10" t="s">
        <v>32</v>
      </c>
      <c r="BM3" s="10" t="s">
        <v>31</v>
      </c>
      <c r="BN3" s="10" t="s">
        <v>33</v>
      </c>
      <c r="BO3" s="10" t="s">
        <v>34</v>
      </c>
      <c r="BP3" s="10" t="s">
        <v>32</v>
      </c>
      <c r="BQ3" s="10" t="s">
        <v>31</v>
      </c>
      <c r="BR3" s="10" t="s">
        <v>33</v>
      </c>
      <c r="BS3" s="10" t="s">
        <v>34</v>
      </c>
      <c r="BT3" s="10" t="s">
        <v>32</v>
      </c>
      <c r="BU3" s="10" t="s">
        <v>31</v>
      </c>
      <c r="BV3" s="10" t="s">
        <v>33</v>
      </c>
      <c r="BW3" s="10" t="s">
        <v>34</v>
      </c>
      <c r="BX3" s="10" t="s">
        <v>32</v>
      </c>
      <c r="BY3" s="10" t="s">
        <v>31</v>
      </c>
      <c r="BZ3" s="10" t="s">
        <v>33</v>
      </c>
      <c r="CA3" s="10" t="s">
        <v>34</v>
      </c>
      <c r="CB3" s="10" t="s">
        <v>32</v>
      </c>
      <c r="CC3" s="10" t="s">
        <v>31</v>
      </c>
      <c r="CD3" s="10" t="s">
        <v>33</v>
      </c>
      <c r="CE3" s="10" t="s">
        <v>34</v>
      </c>
      <c r="CF3" s="10" t="s">
        <v>32</v>
      </c>
      <c r="CG3" s="10" t="s">
        <v>31</v>
      </c>
      <c r="CH3" s="10" t="s">
        <v>33</v>
      </c>
      <c r="CI3" s="10" t="s">
        <v>34</v>
      </c>
      <c r="CJ3" s="10" t="s">
        <v>32</v>
      </c>
      <c r="CK3" s="10" t="s">
        <v>31</v>
      </c>
      <c r="CL3" s="10" t="s">
        <v>33</v>
      </c>
      <c r="CM3" s="10" t="s">
        <v>34</v>
      </c>
      <c r="CN3" s="10" t="s">
        <v>32</v>
      </c>
      <c r="CO3" s="10" t="s">
        <v>31</v>
      </c>
      <c r="CP3" s="10" t="s">
        <v>33</v>
      </c>
      <c r="CQ3" s="10" t="s">
        <v>34</v>
      </c>
      <c r="CR3" s="10" t="s">
        <v>32</v>
      </c>
      <c r="CS3" s="10" t="s">
        <v>31</v>
      </c>
      <c r="CT3" s="10" t="s">
        <v>33</v>
      </c>
      <c r="CU3" s="10" t="s">
        <v>34</v>
      </c>
      <c r="CV3" s="10" t="s">
        <v>32</v>
      </c>
      <c r="CW3" s="10" t="s">
        <v>31</v>
      </c>
      <c r="CX3" s="10" t="s">
        <v>33</v>
      </c>
      <c r="CY3" s="10" t="s">
        <v>34</v>
      </c>
      <c r="CZ3" s="10" t="s">
        <v>32</v>
      </c>
      <c r="DA3" s="10" t="s">
        <v>31</v>
      </c>
      <c r="DB3" s="10" t="s">
        <v>33</v>
      </c>
      <c r="DC3" s="10" t="s">
        <v>34</v>
      </c>
      <c r="DD3" s="10" t="s">
        <v>32</v>
      </c>
      <c r="DE3" s="10" t="s">
        <v>31</v>
      </c>
      <c r="DF3" s="10" t="s">
        <v>33</v>
      </c>
      <c r="DG3" s="10" t="s">
        <v>34</v>
      </c>
      <c r="DH3" s="10" t="s">
        <v>32</v>
      </c>
      <c r="DI3" s="10" t="s">
        <v>31</v>
      </c>
      <c r="DJ3" s="10" t="s">
        <v>33</v>
      </c>
      <c r="DK3" s="10" t="s">
        <v>34</v>
      </c>
      <c r="DL3" s="10" t="s">
        <v>32</v>
      </c>
      <c r="DM3" s="10" t="s">
        <v>31</v>
      </c>
      <c r="DN3" s="10" t="s">
        <v>33</v>
      </c>
      <c r="DO3" s="10" t="s">
        <v>34</v>
      </c>
      <c r="DP3" s="10" t="s">
        <v>32</v>
      </c>
      <c r="DQ3" s="10" t="s">
        <v>31</v>
      </c>
      <c r="DR3" s="10" t="s">
        <v>33</v>
      </c>
      <c r="DS3" s="10" t="s">
        <v>34</v>
      </c>
      <c r="DT3" s="10" t="s">
        <v>32</v>
      </c>
      <c r="DU3" s="10" t="s">
        <v>31</v>
      </c>
      <c r="DV3" s="10" t="s">
        <v>33</v>
      </c>
      <c r="DW3" s="10" t="s">
        <v>34</v>
      </c>
      <c r="DX3" s="10" t="s">
        <v>32</v>
      </c>
      <c r="DY3" s="10" t="s">
        <v>31</v>
      </c>
      <c r="DZ3" s="10" t="s">
        <v>33</v>
      </c>
      <c r="EA3" s="10" t="s">
        <v>34</v>
      </c>
      <c r="EB3" s="10" t="s">
        <v>32</v>
      </c>
      <c r="EC3" s="10" t="s">
        <v>31</v>
      </c>
      <c r="ED3" s="10" t="s">
        <v>33</v>
      </c>
      <c r="EE3" s="10" t="s">
        <v>34</v>
      </c>
      <c r="EF3" s="10" t="s">
        <v>32</v>
      </c>
      <c r="EG3" s="10" t="s">
        <v>31</v>
      </c>
      <c r="EH3" s="10" t="s">
        <v>33</v>
      </c>
      <c r="EI3" s="10" t="s">
        <v>34</v>
      </c>
      <c r="EJ3" s="10" t="s">
        <v>32</v>
      </c>
      <c r="EK3" s="10" t="s">
        <v>31</v>
      </c>
      <c r="EL3" s="10" t="s">
        <v>33</v>
      </c>
      <c r="EM3" s="10" t="s">
        <v>34</v>
      </c>
      <c r="EN3" s="10" t="s">
        <v>32</v>
      </c>
      <c r="EO3" s="10" t="s">
        <v>31</v>
      </c>
      <c r="EP3" s="10" t="s">
        <v>33</v>
      </c>
      <c r="EQ3" s="10" t="s">
        <v>34</v>
      </c>
      <c r="ER3" s="10" t="s">
        <v>32</v>
      </c>
      <c r="ES3" s="10" t="s">
        <v>31</v>
      </c>
      <c r="ET3" s="10" t="s">
        <v>33</v>
      </c>
      <c r="EU3" s="10" t="s">
        <v>34</v>
      </c>
      <c r="EV3" s="10" t="s">
        <v>32</v>
      </c>
      <c r="EW3" s="10" t="s">
        <v>31</v>
      </c>
      <c r="EX3" s="10" t="s">
        <v>33</v>
      </c>
      <c r="EY3" s="10" t="s">
        <v>34</v>
      </c>
      <c r="EZ3" s="10" t="s">
        <v>32</v>
      </c>
      <c r="FA3" s="10" t="s">
        <v>31</v>
      </c>
      <c r="FB3" s="10" t="s">
        <v>33</v>
      </c>
      <c r="FC3" s="10" t="s">
        <v>34</v>
      </c>
      <c r="FD3" s="10" t="s">
        <v>32</v>
      </c>
      <c r="FE3" s="10" t="s">
        <v>31</v>
      </c>
      <c r="FF3" s="10" t="s">
        <v>33</v>
      </c>
      <c r="FG3" s="10" t="s">
        <v>34</v>
      </c>
      <c r="FH3" s="10" t="s">
        <v>32</v>
      </c>
      <c r="FI3" s="10" t="s">
        <v>31</v>
      </c>
      <c r="FJ3" s="10" t="s">
        <v>33</v>
      </c>
      <c r="FK3" s="10" t="s">
        <v>34</v>
      </c>
      <c r="FL3" s="10" t="s">
        <v>32</v>
      </c>
      <c r="FM3" s="10" t="s">
        <v>31</v>
      </c>
      <c r="FN3" s="10" t="s">
        <v>33</v>
      </c>
      <c r="FO3" s="10" t="s">
        <v>34</v>
      </c>
      <c r="FP3" s="10" t="s">
        <v>32</v>
      </c>
      <c r="FQ3" s="10" t="s">
        <v>31</v>
      </c>
      <c r="FR3" s="10" t="s">
        <v>33</v>
      </c>
      <c r="FS3" s="10" t="s">
        <v>34</v>
      </c>
      <c r="FT3" s="10" t="s">
        <v>32</v>
      </c>
      <c r="FU3" s="10" t="s">
        <v>31</v>
      </c>
      <c r="FV3" s="10" t="s">
        <v>33</v>
      </c>
      <c r="FW3" s="10" t="s">
        <v>34</v>
      </c>
      <c r="FX3" s="10" t="s">
        <v>32</v>
      </c>
      <c r="FY3" s="10" t="s">
        <v>31</v>
      </c>
      <c r="FZ3" s="10" t="s">
        <v>33</v>
      </c>
      <c r="GA3" s="10" t="s">
        <v>34</v>
      </c>
      <c r="GB3" s="10" t="s">
        <v>32</v>
      </c>
      <c r="GC3" s="10" t="s">
        <v>31</v>
      </c>
      <c r="GD3" s="10" t="s">
        <v>33</v>
      </c>
      <c r="GE3" s="10" t="s">
        <v>34</v>
      </c>
      <c r="GF3" s="10" t="s">
        <v>32</v>
      </c>
      <c r="GG3" s="10" t="s">
        <v>31</v>
      </c>
      <c r="GH3" s="10" t="s">
        <v>33</v>
      </c>
      <c r="GI3" s="10" t="s">
        <v>34</v>
      </c>
      <c r="GJ3" s="10" t="s">
        <v>32</v>
      </c>
      <c r="GK3" s="10" t="s">
        <v>31</v>
      </c>
      <c r="GL3" s="10" t="s">
        <v>33</v>
      </c>
      <c r="GM3" s="10" t="s">
        <v>34</v>
      </c>
    </row>
    <row r="4" spans="1:195" customFormat="1" ht="15" customHeight="1" thickBot="1"/>
    <row r="5" spans="1:195" s="11" customFormat="1" ht="30" customHeight="1" thickBot="1">
      <c r="B5" s="12" t="s">
        <v>0</v>
      </c>
      <c r="C5" s="13"/>
      <c r="D5" s="14">
        <f>SUM(D6:D9)</f>
        <v>58102842000</v>
      </c>
      <c r="E5" s="14">
        <f t="shared" ref="E5:AX5" si="0">SUM(E6:E9)</f>
        <v>58753496000</v>
      </c>
      <c r="F5" s="14">
        <f t="shared" si="0"/>
        <v>59639347327.839996</v>
      </c>
      <c r="G5" s="14">
        <f>F5-E5</f>
        <v>885851327.83999634</v>
      </c>
      <c r="H5" s="14">
        <f t="shared" ref="H5:J5" si="1">SUM(H6:H9)</f>
        <v>94410999.999999985</v>
      </c>
      <c r="I5" s="14">
        <f t="shared" si="1"/>
        <v>452084000</v>
      </c>
      <c r="J5" s="14">
        <f t="shared" si="1"/>
        <v>453263591.55999994</v>
      </c>
      <c r="K5" s="14">
        <f>J5-I5</f>
        <v>1179591.5599999428</v>
      </c>
      <c r="L5" s="14">
        <f t="shared" ref="L5:N5" si="2">SUM(L6:L9)</f>
        <v>39600000</v>
      </c>
      <c r="M5" s="14">
        <f t="shared" si="2"/>
        <v>39600000</v>
      </c>
      <c r="N5" s="14">
        <f t="shared" si="2"/>
        <v>38679237.670000002</v>
      </c>
      <c r="O5" s="14">
        <f>N5-M5</f>
        <v>-920762.32999999821</v>
      </c>
      <c r="P5" s="14">
        <f t="shared" ref="P5" si="3">SUM(P6:P9)</f>
        <v>621000000</v>
      </c>
      <c r="Q5" s="14">
        <f t="shared" si="0"/>
        <v>621000000</v>
      </c>
      <c r="R5" s="14">
        <f t="shared" si="0"/>
        <v>890974777.98000002</v>
      </c>
      <c r="S5" s="14">
        <f>R5-Q5</f>
        <v>269974777.98000002</v>
      </c>
      <c r="T5" s="14">
        <f t="shared" ref="T5" si="4">SUM(T6:T9)</f>
        <v>150705000</v>
      </c>
      <c r="U5" s="14">
        <f t="shared" si="0"/>
        <v>150705000</v>
      </c>
      <c r="V5" s="14">
        <f t="shared" si="0"/>
        <v>169156016.55999994</v>
      </c>
      <c r="W5" s="14">
        <f>V5-U5</f>
        <v>18451016.559999943</v>
      </c>
      <c r="X5" s="14">
        <f t="shared" ref="X5" si="5">SUM(X6:X9)</f>
        <v>8310000</v>
      </c>
      <c r="Y5" s="14">
        <f t="shared" si="0"/>
        <v>8310000</v>
      </c>
      <c r="Z5" s="14">
        <f t="shared" si="0"/>
        <v>10482048.569999998</v>
      </c>
      <c r="AA5" s="14">
        <f>Z5-Y5</f>
        <v>2172048.5699999984</v>
      </c>
      <c r="AB5" s="14">
        <f t="shared" ref="AB5" si="6">SUM(AB6:AB9)</f>
        <v>0</v>
      </c>
      <c r="AC5" s="14">
        <f t="shared" si="0"/>
        <v>0</v>
      </c>
      <c r="AD5" s="14">
        <f t="shared" si="0"/>
        <v>0</v>
      </c>
      <c r="AE5" s="14">
        <f>AD5-AC5</f>
        <v>0</v>
      </c>
      <c r="AF5" s="14">
        <f t="shared" ref="AF5" si="7">SUM(AF6:AF9)</f>
        <v>18249999.999999996</v>
      </c>
      <c r="AG5" s="14">
        <f t="shared" si="0"/>
        <v>18249999.999999996</v>
      </c>
      <c r="AH5" s="14">
        <f t="shared" si="0"/>
        <v>48125093.749999985</v>
      </c>
      <c r="AI5" s="14">
        <f>AH5-AG5</f>
        <v>29875093.749999989</v>
      </c>
      <c r="AJ5" s="14">
        <f t="shared" ref="AJ5" si="8">SUM(AJ6:AJ9)</f>
        <v>216763000</v>
      </c>
      <c r="AK5" s="14">
        <f t="shared" si="0"/>
        <v>216763000</v>
      </c>
      <c r="AL5" s="14">
        <f t="shared" si="0"/>
        <v>392531503.91000003</v>
      </c>
      <c r="AM5" s="14">
        <f>AL5-AK5</f>
        <v>175768503.91000003</v>
      </c>
      <c r="AN5" s="14">
        <f t="shared" ref="AN5:AP5" si="9">SUM(AN6:AN9)</f>
        <v>80280000.000000015</v>
      </c>
      <c r="AO5" s="14">
        <f t="shared" si="9"/>
        <v>80280000.000000015</v>
      </c>
      <c r="AP5" s="14">
        <f t="shared" si="9"/>
        <v>80794500.409999996</v>
      </c>
      <c r="AQ5" s="14">
        <f>AP5-AO5</f>
        <v>514500.40999998152</v>
      </c>
      <c r="AR5" s="14">
        <f t="shared" ref="AR5" si="10">SUM(AR6:AR9)</f>
        <v>1650000</v>
      </c>
      <c r="AS5" s="14">
        <f t="shared" si="0"/>
        <v>1650000</v>
      </c>
      <c r="AT5" s="14">
        <f t="shared" si="0"/>
        <v>2405284.5700000003</v>
      </c>
      <c r="AU5" s="14">
        <f>AT5-AS5</f>
        <v>755284.5700000003</v>
      </c>
      <c r="AV5" s="14">
        <f t="shared" ref="AV5" si="11">SUM(AV6:AV9)</f>
        <v>379000000</v>
      </c>
      <c r="AW5" s="14">
        <f t="shared" si="0"/>
        <v>379000000</v>
      </c>
      <c r="AX5" s="14">
        <f t="shared" si="0"/>
        <v>530371910.88999999</v>
      </c>
      <c r="AY5" s="14">
        <f>AX5-AW5</f>
        <v>151371910.88999999</v>
      </c>
      <c r="AZ5" s="14">
        <f t="shared" ref="AZ5" si="12">SUM(AZ6:AZ9)</f>
        <v>3878999999.9999995</v>
      </c>
      <c r="BA5" s="14">
        <f>SUM(BA6:BA9)</f>
        <v>3878999999.9999995</v>
      </c>
      <c r="BB5" s="14">
        <f>SUM(BB6:BB9)</f>
        <v>5751764651.2600002</v>
      </c>
      <c r="BC5" s="14">
        <f>BB5-BA5</f>
        <v>1872764651.2600007</v>
      </c>
      <c r="BD5" s="14">
        <f t="shared" ref="BD5" si="13">SUM(BD6:BD9)</f>
        <v>0</v>
      </c>
      <c r="BE5" s="14">
        <f>SUM(BE6:BE9)</f>
        <v>0</v>
      </c>
      <c r="BF5" s="14">
        <f>SUM(BF6:BF9)</f>
        <v>0</v>
      </c>
      <c r="BG5" s="14">
        <f>BF5-BE5</f>
        <v>0</v>
      </c>
      <c r="BH5" s="14">
        <f t="shared" ref="BH5" si="14">SUM(BH6:BH9)</f>
        <v>197290000</v>
      </c>
      <c r="BI5" s="14">
        <f t="shared" ref="BI5:BR5" si="15">SUM(BI6:BI9)</f>
        <v>197290000</v>
      </c>
      <c r="BJ5" s="14">
        <f t="shared" si="15"/>
        <v>291827920.96000004</v>
      </c>
      <c r="BK5" s="14">
        <f>BJ5-BI5</f>
        <v>94537920.960000038</v>
      </c>
      <c r="BL5" s="14">
        <f t="shared" ref="BL5" si="16">SUM(BL6:BL9)</f>
        <v>93675000.000000015</v>
      </c>
      <c r="BM5" s="14">
        <f t="shared" si="15"/>
        <v>93675000.000000015</v>
      </c>
      <c r="BN5" s="14">
        <f t="shared" si="15"/>
        <v>99379575.87000002</v>
      </c>
      <c r="BO5" s="14">
        <f>BN5-BM5</f>
        <v>5704575.8700000048</v>
      </c>
      <c r="BP5" s="14">
        <f t="shared" ref="BP5" si="17">SUM(BP6:BP9)</f>
        <v>492999.99999999988</v>
      </c>
      <c r="BQ5" s="14">
        <f t="shared" si="15"/>
        <v>492999.99999999988</v>
      </c>
      <c r="BR5" s="14">
        <f t="shared" si="15"/>
        <v>11098065.869999999</v>
      </c>
      <c r="BS5" s="14">
        <f>BR5-BQ5</f>
        <v>10605065.869999999</v>
      </c>
      <c r="BT5" s="14">
        <f t="shared" ref="BT5" si="18">SUM(BT6:BT9)</f>
        <v>0</v>
      </c>
      <c r="BU5" s="14">
        <f t="shared" ref="BU5:BV5" si="19">SUM(BU6:BU9)</f>
        <v>0</v>
      </c>
      <c r="BV5" s="14">
        <f t="shared" si="19"/>
        <v>42676.33</v>
      </c>
      <c r="BW5" s="14">
        <f>BV5-BU5</f>
        <v>42676.33</v>
      </c>
      <c r="BX5" s="14">
        <f t="shared" ref="BX5" si="20">SUM(BX6:BX9)</f>
        <v>0</v>
      </c>
      <c r="BY5" s="14">
        <f t="shared" ref="BY5:BZ5" si="21">SUM(BY6:BY9)</f>
        <v>0</v>
      </c>
      <c r="BZ5" s="14">
        <f t="shared" si="21"/>
        <v>0</v>
      </c>
      <c r="CA5" s="14">
        <f>BZ5-BY5</f>
        <v>0</v>
      </c>
      <c r="CB5" s="14">
        <f t="shared" ref="CB5" si="22">SUM(CB6:CB9)</f>
        <v>0</v>
      </c>
      <c r="CC5" s="14">
        <f t="shared" ref="CC5:CD5" si="23">SUM(CC6:CC9)</f>
        <v>0</v>
      </c>
      <c r="CD5" s="14">
        <f t="shared" si="23"/>
        <v>0</v>
      </c>
      <c r="CE5" s="14">
        <f>CD5-CC5</f>
        <v>0</v>
      </c>
      <c r="CF5" s="14">
        <f t="shared" ref="CF5:CH5" si="24">SUM(CF6:CF9)</f>
        <v>0</v>
      </c>
      <c r="CG5" s="14">
        <f t="shared" si="24"/>
        <v>0</v>
      </c>
      <c r="CH5" s="14">
        <f t="shared" si="24"/>
        <v>0</v>
      </c>
      <c r="CI5" s="14">
        <f>CH5-CG5</f>
        <v>0</v>
      </c>
      <c r="CJ5" s="14">
        <f t="shared" ref="CJ5" si="25">SUM(CJ6:CJ9)</f>
        <v>50113197000</v>
      </c>
      <c r="CK5" s="14">
        <f t="shared" ref="CK5:CL5" si="26">SUM(CK6:CK9)</f>
        <v>50344764000</v>
      </c>
      <c r="CL5" s="14">
        <f t="shared" si="26"/>
        <v>48687701945.679993</v>
      </c>
      <c r="CM5" s="14">
        <f>CL5-CK5</f>
        <v>-1657062054.3200073</v>
      </c>
      <c r="CN5" s="14">
        <f t="shared" ref="CN5:CP5" si="27">SUM(CN6:CN9)</f>
        <v>0</v>
      </c>
      <c r="CO5" s="14">
        <f t="shared" si="27"/>
        <v>0</v>
      </c>
      <c r="CP5" s="14">
        <f t="shared" si="27"/>
        <v>26140999.989999998</v>
      </c>
      <c r="CQ5" s="14">
        <f>CP5-CO5</f>
        <v>26140999.989999998</v>
      </c>
      <c r="CR5" s="14">
        <f t="shared" ref="CR5:CT5" si="28">SUM(CR6:CR9)</f>
        <v>47689999.999999993</v>
      </c>
      <c r="CS5" s="14">
        <f t="shared" si="28"/>
        <v>47689999.999999993</v>
      </c>
      <c r="CT5" s="14">
        <f t="shared" si="28"/>
        <v>5096427291.4700003</v>
      </c>
      <c r="CU5" s="14">
        <f>CT5-CS5</f>
        <v>5048737291.4700003</v>
      </c>
      <c r="CV5" s="14">
        <f t="shared" ref="CV5:CX5" si="29">SUM(CV6:CV9)</f>
        <v>383452999.99999994</v>
      </c>
      <c r="CW5" s="14">
        <f t="shared" si="29"/>
        <v>383452999.99999994</v>
      </c>
      <c r="CX5" s="14">
        <f t="shared" si="29"/>
        <v>5135756204.5299997</v>
      </c>
      <c r="CY5" s="14">
        <f>CX5-CW5</f>
        <v>4752303204.5299997</v>
      </c>
      <c r="CZ5" s="14">
        <f t="shared" ref="CZ5:DB5" si="30">SUM(CZ6:CZ9)</f>
        <v>0</v>
      </c>
      <c r="DA5" s="14">
        <f t="shared" si="30"/>
        <v>0</v>
      </c>
      <c r="DB5" s="14">
        <f t="shared" si="30"/>
        <v>99714997.179999992</v>
      </c>
      <c r="DC5" s="14">
        <f>DB5-DA5</f>
        <v>99714997.179999992</v>
      </c>
      <c r="DD5" s="14">
        <f t="shared" ref="DD5:DF5" si="31">SUM(DD6:DD9)</f>
        <v>7100000</v>
      </c>
      <c r="DE5" s="14">
        <f t="shared" si="31"/>
        <v>7100000</v>
      </c>
      <c r="DF5" s="14">
        <f t="shared" si="31"/>
        <v>218052515.64999998</v>
      </c>
      <c r="DG5" s="14">
        <f>DF5-DE5</f>
        <v>210952515.64999998</v>
      </c>
      <c r="DH5" s="14">
        <f t="shared" ref="DH5:DJ5" si="32">SUM(DH6:DH9)</f>
        <v>0</v>
      </c>
      <c r="DI5" s="14">
        <f t="shared" si="32"/>
        <v>0</v>
      </c>
      <c r="DJ5" s="14">
        <f t="shared" si="32"/>
        <v>36899926.420000002</v>
      </c>
      <c r="DK5" s="14">
        <f>DJ5-DI5</f>
        <v>36899926.420000002</v>
      </c>
      <c r="DL5" s="14">
        <f t="shared" ref="DL5:DN5" si="33">SUM(DL6:DL9)</f>
        <v>0</v>
      </c>
      <c r="DM5" s="14">
        <f t="shared" si="33"/>
        <v>0</v>
      </c>
      <c r="DN5" s="14">
        <f t="shared" si="33"/>
        <v>2226678181.6000004</v>
      </c>
      <c r="DO5" s="14">
        <f>DN5-DM5</f>
        <v>2226678181.6000004</v>
      </c>
      <c r="DP5" s="14">
        <f t="shared" ref="DP5:DR5" si="34">SUM(DP6:DP9)</f>
        <v>0</v>
      </c>
      <c r="DQ5" s="14">
        <f t="shared" si="34"/>
        <v>0</v>
      </c>
      <c r="DR5" s="14">
        <f t="shared" si="34"/>
        <v>49939924.269999996</v>
      </c>
      <c r="DS5" s="14">
        <f>DR5-DQ5</f>
        <v>49939924.269999996</v>
      </c>
      <c r="DT5" s="14">
        <f t="shared" ref="DT5:DV5" si="35">SUM(DT6:DT9)</f>
        <v>0</v>
      </c>
      <c r="DU5" s="14">
        <f t="shared" si="35"/>
        <v>0</v>
      </c>
      <c r="DV5" s="14">
        <f t="shared" si="35"/>
        <v>289949044.44000012</v>
      </c>
      <c r="DW5" s="14">
        <f>DV5-DU5</f>
        <v>289949044.44000012</v>
      </c>
      <c r="DX5" s="14">
        <f t="shared" ref="DX5:DZ5" si="36">SUM(DX6:DX9)</f>
        <v>0</v>
      </c>
      <c r="DY5" s="14">
        <f t="shared" si="36"/>
        <v>0</v>
      </c>
      <c r="DZ5" s="14">
        <f t="shared" si="36"/>
        <v>0</v>
      </c>
      <c r="EA5" s="14">
        <f>DZ5-DY5</f>
        <v>0</v>
      </c>
      <c r="EB5" s="14">
        <f t="shared" ref="EB5:ED5" si="37">SUM(EB6:EB9)</f>
        <v>8697000</v>
      </c>
      <c r="EC5" s="14">
        <f t="shared" si="37"/>
        <v>8697000</v>
      </c>
      <c r="ED5" s="14">
        <f t="shared" si="37"/>
        <v>519779923.28999996</v>
      </c>
      <c r="EE5" s="14">
        <f>ED5-EC5</f>
        <v>511082923.28999996</v>
      </c>
      <c r="EF5" s="14">
        <f t="shared" ref="EF5:EH5" si="38">SUM(EF6:EF9)</f>
        <v>70000</v>
      </c>
      <c r="EG5" s="14">
        <f t="shared" si="38"/>
        <v>70000</v>
      </c>
      <c r="EH5" s="14">
        <f t="shared" si="38"/>
        <v>73667503.330000013</v>
      </c>
      <c r="EI5" s="14">
        <f>EH5-EG5</f>
        <v>73597503.330000013</v>
      </c>
      <c r="EJ5" s="14">
        <f t="shared" ref="EJ5:EL5" si="39">SUM(EJ6:EJ9)</f>
        <v>100000</v>
      </c>
      <c r="EK5" s="14">
        <f t="shared" si="39"/>
        <v>100000</v>
      </c>
      <c r="EL5" s="14">
        <f t="shared" si="39"/>
        <v>192884460.02000001</v>
      </c>
      <c r="EM5" s="14">
        <f>EL5-EK5</f>
        <v>192784460.02000001</v>
      </c>
      <c r="EN5" s="14">
        <f t="shared" ref="EN5:EP5" si="40">SUM(EN6:EN9)</f>
        <v>100000000</v>
      </c>
      <c r="EO5" s="14">
        <f t="shared" si="40"/>
        <v>140223601.99999979</v>
      </c>
      <c r="EP5" s="14">
        <f t="shared" si="40"/>
        <v>1410057477.54</v>
      </c>
      <c r="EQ5" s="14">
        <f>EP5-EO5</f>
        <v>1269833875.5400002</v>
      </c>
      <c r="ER5" s="14">
        <f t="shared" ref="ER5:ET5" si="41">SUM(ER6:ER9)</f>
        <v>32966000</v>
      </c>
      <c r="ES5" s="14">
        <f t="shared" si="41"/>
        <v>390962488.66000003</v>
      </c>
      <c r="ET5" s="14">
        <f t="shared" si="41"/>
        <v>1327033193.3800001</v>
      </c>
      <c r="EU5" s="14">
        <f>ET5-ES5</f>
        <v>936070704.72000003</v>
      </c>
      <c r="EV5" s="14">
        <f t="shared" ref="EV5:EX5" si="42">SUM(EV6:EV9)</f>
        <v>50000000</v>
      </c>
      <c r="EW5" s="14">
        <f t="shared" si="42"/>
        <v>311900705.05000001</v>
      </c>
      <c r="EX5" s="14">
        <f t="shared" si="42"/>
        <v>746417363.69999993</v>
      </c>
      <c r="EY5" s="14">
        <f>EX5-EW5</f>
        <v>434516658.64999992</v>
      </c>
      <c r="EZ5" s="14">
        <f t="shared" ref="EZ5:FB5" si="43">SUM(EZ6:EZ9)</f>
        <v>300000</v>
      </c>
      <c r="FA5" s="14">
        <f t="shared" si="43"/>
        <v>300000</v>
      </c>
      <c r="FB5" s="14">
        <f t="shared" si="43"/>
        <v>27351458.41</v>
      </c>
      <c r="FC5" s="14">
        <f>FB5-FA5</f>
        <v>27051458.41</v>
      </c>
      <c r="FD5" s="14">
        <f t="shared" ref="FD5:FF5" si="44">SUM(FD6:FD9)</f>
        <v>183000000</v>
      </c>
      <c r="FE5" s="14">
        <f t="shared" si="44"/>
        <v>183000000</v>
      </c>
      <c r="FF5" s="14">
        <f t="shared" si="44"/>
        <v>146055600.81</v>
      </c>
      <c r="FG5" s="14">
        <f>FF5-FE5</f>
        <v>-36944399.189999998</v>
      </c>
      <c r="FH5" s="14">
        <f t="shared" ref="FH5:FJ5" si="45">SUM(FH6:FH9)</f>
        <v>0</v>
      </c>
      <c r="FI5" s="14">
        <f t="shared" si="45"/>
        <v>0</v>
      </c>
      <c r="FJ5" s="14">
        <f t="shared" si="45"/>
        <v>0</v>
      </c>
      <c r="FK5" s="14">
        <f>FJ5-FI5</f>
        <v>0</v>
      </c>
      <c r="FL5" s="14">
        <f t="shared" ref="FL5:FN5" si="46">SUM(FL6:FL9)</f>
        <v>0</v>
      </c>
      <c r="FM5" s="14">
        <f t="shared" si="46"/>
        <v>0</v>
      </c>
      <c r="FN5" s="14">
        <f t="shared" si="46"/>
        <v>15000000</v>
      </c>
      <c r="FO5" s="14">
        <f>FN5-FM5</f>
        <v>15000000</v>
      </c>
      <c r="FP5" s="14">
        <f t="shared" ref="FP5:FR5" si="47">SUM(FP6:FP9)</f>
        <v>0</v>
      </c>
      <c r="FQ5" s="14">
        <f t="shared" si="47"/>
        <v>0</v>
      </c>
      <c r="FR5" s="14">
        <f t="shared" si="47"/>
        <v>64989000</v>
      </c>
      <c r="FS5" s="14">
        <f>FR5-FQ5</f>
        <v>64989000</v>
      </c>
      <c r="FT5" s="14">
        <f t="shared" ref="FT5:FV5" si="48">SUM(FT6:FT9)</f>
        <v>0</v>
      </c>
      <c r="FU5" s="14">
        <f t="shared" si="48"/>
        <v>14084000</v>
      </c>
      <c r="FV5" s="14">
        <f t="shared" si="48"/>
        <v>67858553.600000009</v>
      </c>
      <c r="FW5" s="14">
        <f>FV5-FU5</f>
        <v>53774553.600000009</v>
      </c>
      <c r="FX5" s="14">
        <f t="shared" ref="FX5:FZ5" si="49">SUM(FX6:FX9)</f>
        <v>0</v>
      </c>
      <c r="FY5" s="14">
        <f t="shared" si="49"/>
        <v>0</v>
      </c>
      <c r="FZ5" s="14">
        <f t="shared" si="49"/>
        <v>4972175</v>
      </c>
      <c r="GA5" s="14">
        <f>FZ5-FY5</f>
        <v>4972175</v>
      </c>
      <c r="GB5" s="14">
        <f t="shared" ref="GB5:GD5" si="50">SUM(GB6:GB9)</f>
        <v>0</v>
      </c>
      <c r="GC5" s="14">
        <f t="shared" si="50"/>
        <v>0</v>
      </c>
      <c r="GD5" s="14">
        <f t="shared" si="50"/>
        <v>24300000</v>
      </c>
      <c r="GE5" s="14">
        <f>GD5-GC5</f>
        <v>24300000</v>
      </c>
      <c r="GF5" s="14">
        <f t="shared" ref="GF5:GH5" si="51">SUM(GF6:GF9)</f>
        <v>1093904000</v>
      </c>
      <c r="GG5" s="14">
        <f t="shared" si="51"/>
        <v>1141234000</v>
      </c>
      <c r="GH5" s="14">
        <f t="shared" si="51"/>
        <v>981244568</v>
      </c>
      <c r="GI5" s="14">
        <f>GH5-GG5</f>
        <v>-159989432</v>
      </c>
      <c r="GJ5" s="14">
        <f t="shared" ref="GJ5:GL5" si="52">SUM(GJ6:GJ9)</f>
        <v>301938000</v>
      </c>
      <c r="GK5" s="14">
        <f t="shared" si="52"/>
        <v>301938000</v>
      </c>
      <c r="GL5" s="14">
        <f t="shared" si="52"/>
        <v>291438646.92000002</v>
      </c>
      <c r="GM5" s="14">
        <f>GL5-GK5</f>
        <v>-10499353.079999983</v>
      </c>
    </row>
    <row r="6" spans="1:195" s="9" customFormat="1" ht="30" customHeight="1" thickBot="1">
      <c r="A6" s="15" t="s">
        <v>105</v>
      </c>
      <c r="B6" s="16" t="s">
        <v>1</v>
      </c>
      <c r="C6"/>
      <c r="D6" s="17">
        <f>SUMIF($H$3:$GM$3,$D$3,H6:GM6)</f>
        <v>9163600000</v>
      </c>
      <c r="E6" s="17">
        <f>SUMIF($H$3:$GM$3,$E$3,H6:GM6)</f>
        <v>9163600000</v>
      </c>
      <c r="F6" s="17">
        <f>SUMIF($H$3:$GM$3,$F$3,H6:GM6)</f>
        <v>9649307524.4899979</v>
      </c>
      <c r="G6" s="17">
        <f>F6-E6</f>
        <v>485707524.48999786</v>
      </c>
      <c r="H6" s="17">
        <f>-SUMIFS('Budget Execution 2021'!$E:$E,'Budget Execution 2021'!$A:$A,'تنفيذ الميزانية  - جهات'!H1,'Budget Execution 2021'!$C:$C,$A$6)</f>
        <v>0</v>
      </c>
      <c r="I6" s="17">
        <f>-SUMIFS('Budget Execution 2021'!$F:$F,'Budget Execution 2021'!$A:$A,'تنفيذ الميزانية  - جهات'!H1,'Budget Execution 2021'!$C:$C,$A$6)</f>
        <v>0</v>
      </c>
      <c r="J6" s="17">
        <f>-SUMIFS('Budget Execution 2021'!$G:$G,'Budget Execution 2021'!$A:$A,'تنفيذ الميزانية  - جهات'!H1,'Budget Execution 2021'!$C:$C,$A$6)</f>
        <v>0</v>
      </c>
      <c r="K6" s="17">
        <f>J6-I6</f>
        <v>0</v>
      </c>
      <c r="L6" s="17">
        <f>-SUMIFS('Budget Execution 2021'!$E:$E,'Budget Execution 2021'!$A:$A,'تنفيذ الميزانية  - جهات'!L1,'Budget Execution 2021'!$C:$C,$A$6)</f>
        <v>0</v>
      </c>
      <c r="M6" s="17">
        <f>-SUMIFS('Budget Execution 2021'!$F:$F,'Budget Execution 2021'!$A:$A,'تنفيذ الميزانية  - جهات'!L1,'Budget Execution 2021'!$C:$C,$A$6)</f>
        <v>0</v>
      </c>
      <c r="N6" s="17">
        <f>-SUMIFS('Budget Execution 2021'!$G:$G,'Budget Execution 2021'!$A:$A,'تنفيذ الميزانية  - جهات'!L1,'Budget Execution 2021'!$C:$C,$A$6)</f>
        <v>0</v>
      </c>
      <c r="O6" s="17">
        <f>N6-M6</f>
        <v>0</v>
      </c>
      <c r="P6" s="17">
        <f>-SUMIFS('Budget Execution 2021'!$E:$E,'Budget Execution 2021'!$A:$A,'تنفيذ الميزانية  - جهات'!P1,'Budget Execution 2021'!$C:$C,$A$6)</f>
        <v>0</v>
      </c>
      <c r="Q6" s="17">
        <f>-SUMIFS('Budget Execution 2021'!$F:$F,'Budget Execution 2021'!$A:$A,'تنفيذ الميزانية  - جهات'!P1,'Budget Execution 2021'!$C:$C,$A$6)</f>
        <v>0</v>
      </c>
      <c r="R6" s="17">
        <f>-SUMIFS('Budget Execution 2021'!$G:$G,'Budget Execution 2021'!$A:$A,'تنفيذ الميزانية  - جهات'!P1,'Budget Execution 2021'!$C:$C,$A$6)</f>
        <v>0</v>
      </c>
      <c r="S6" s="17">
        <f>R6-Q6</f>
        <v>0</v>
      </c>
      <c r="T6" s="17">
        <f>-SUMIFS('Budget Execution 2021'!$E:$E,'Budget Execution 2021'!$A:$A,'تنفيذ الميزانية  - جهات'!T1,'Budget Execution 2021'!$C:$C,$A$6)</f>
        <v>0</v>
      </c>
      <c r="U6" s="17">
        <f>-SUMIFS('Budget Execution 2021'!$F:$F,'Budget Execution 2021'!$A:$A,'تنفيذ الميزانية  - جهات'!T1,'Budget Execution 2021'!$C:$C,$A$6)</f>
        <v>0</v>
      </c>
      <c r="V6" s="17">
        <f>-SUMIFS('Budget Execution 2021'!$G:$G,'Budget Execution 2021'!$A:$A,'تنفيذ الميزانية  - جهات'!T1,'Budget Execution 2021'!$C:$C,$A$6)</f>
        <v>0</v>
      </c>
      <c r="W6" s="17">
        <f>V6-U6</f>
        <v>0</v>
      </c>
      <c r="X6" s="17">
        <f>-SUMIFS('Budget Execution 2021'!$E:$E,'Budget Execution 2021'!$A:$A,'تنفيذ الميزانية  - جهات'!X1,'Budget Execution 2021'!$C:$C,$A$6)</f>
        <v>0</v>
      </c>
      <c r="Y6" s="17">
        <f>-SUMIFS('Budget Execution 2021'!$F:$F,'Budget Execution 2021'!$A:$A,'تنفيذ الميزانية  - جهات'!X1,'Budget Execution 2021'!$C:$C,$A$6)</f>
        <v>0</v>
      </c>
      <c r="Z6" s="17">
        <f>-SUMIFS('Budget Execution 2021'!$G:$G,'Budget Execution 2021'!$A:$A,'تنفيذ الميزانية  - جهات'!X1,'Budget Execution 2021'!$C:$C,$A$6)</f>
        <v>0</v>
      </c>
      <c r="AA6" s="17">
        <f>Z6-Y6</f>
        <v>0</v>
      </c>
      <c r="AB6" s="17">
        <f>-SUMIFS('Budget Execution 2021'!$E:$E,'Budget Execution 2021'!$A:$A,'تنفيذ الميزانية  - جهات'!AB1,'Budget Execution 2021'!$C:$C,$A$6)</f>
        <v>0</v>
      </c>
      <c r="AC6" s="17">
        <f>-SUMIFS('Budget Execution 2021'!$F:$F,'Budget Execution 2021'!$A:$A,'تنفيذ الميزانية  - جهات'!AB1,'Budget Execution 2021'!$C:$C,$A$6)</f>
        <v>0</v>
      </c>
      <c r="AD6" s="17">
        <f>-SUMIFS('Budget Execution 2021'!$G:$G,'Budget Execution 2021'!$A:$A,'تنفيذ الميزانية  - جهات'!AB1,'Budget Execution 2021'!$C:$C,$A$6)</f>
        <v>0</v>
      </c>
      <c r="AE6" s="17">
        <f>AD6-AC6</f>
        <v>0</v>
      </c>
      <c r="AF6" s="17">
        <f>-SUMIFS('Budget Execution 2021'!$E:$E,'Budget Execution 2021'!$A:$A,'تنفيذ الميزانية  - جهات'!AF1,'Budget Execution 2021'!$C:$C,$A$6)</f>
        <v>0</v>
      </c>
      <c r="AG6" s="17">
        <f>-SUMIFS('Budget Execution 2021'!$F:$F,'Budget Execution 2021'!$A:$A,'تنفيذ الميزانية  - جهات'!AF1,'Budget Execution 2021'!$C:$C,$A$6)</f>
        <v>0</v>
      </c>
      <c r="AH6" s="17">
        <f>-SUMIFS('Budget Execution 2021'!$G:$G,'Budget Execution 2021'!$A:$A,'تنفيذ الميزانية  - جهات'!AF1,'Budget Execution 2021'!$C:$C,$A$6)</f>
        <v>0</v>
      </c>
      <c r="AI6" s="17">
        <f>AH6-AG6</f>
        <v>0</v>
      </c>
      <c r="AJ6" s="17">
        <f>-SUMIFS('Budget Execution 2021'!$E:$E,'Budget Execution 2021'!$A:$A,'تنفيذ الميزانية  - جهات'!AJ1,'Budget Execution 2021'!$C:$C,$A$6)</f>
        <v>0</v>
      </c>
      <c r="AK6" s="17">
        <f>-SUMIFS('Budget Execution 2021'!$F:$F,'Budget Execution 2021'!$A:$A,'تنفيذ الميزانية  - جهات'!AJ1,'Budget Execution 2021'!$C:$C,$A$6)</f>
        <v>0</v>
      </c>
      <c r="AL6" s="17">
        <f>-SUMIFS('Budget Execution 2021'!$G:$G,'Budget Execution 2021'!$A:$A,'تنفيذ الميزانية  - جهات'!AJ1,'Budget Execution 2021'!$C:$C,$A$6)</f>
        <v>0</v>
      </c>
      <c r="AM6" s="17">
        <f>AL6-AK6</f>
        <v>0</v>
      </c>
      <c r="AN6" s="17">
        <f>-SUMIFS('Budget Execution 2021'!$E:$E,'Budget Execution 2021'!$A:$A,'تنفيذ الميزانية  - جهات'!AN1,'Budget Execution 2021'!$C:$C,$A$6)</f>
        <v>0</v>
      </c>
      <c r="AO6" s="17">
        <f>-SUMIFS('Budget Execution 2021'!$F:$F,'Budget Execution 2021'!$A:$A,'تنفيذ الميزانية  - جهات'!AN1,'Budget Execution 2021'!$C:$C,$A$6)</f>
        <v>0</v>
      </c>
      <c r="AP6" s="17">
        <f>-SUMIFS('Budget Execution 2021'!$G:$G,'Budget Execution 2021'!$A:$A,'تنفيذ الميزانية  - جهات'!AN1,'Budget Execution 2021'!$C:$C,$A$6)</f>
        <v>0</v>
      </c>
      <c r="AQ6" s="17">
        <f>AP6-AO6</f>
        <v>0</v>
      </c>
      <c r="AR6" s="17">
        <f>-SUMIFS('Budget Execution 2021'!$E:$E,'Budget Execution 2021'!$A:$A,'تنفيذ الميزانية  - جهات'!AR1,'Budget Execution 2021'!$C:$C,$A$6)</f>
        <v>0</v>
      </c>
      <c r="AS6" s="17">
        <f>-SUMIFS('Budget Execution 2021'!$F:$F,'Budget Execution 2021'!$A:$A,'تنفيذ الميزانية  - جهات'!AR1,'Budget Execution 2021'!$C:$C,$A$6)</f>
        <v>0</v>
      </c>
      <c r="AT6" s="17">
        <f>-SUMIFS('Budget Execution 2021'!$G:$G,'Budget Execution 2021'!$A:$A,'تنفيذ الميزانية  - جهات'!AR1,'Budget Execution 2021'!$C:$C,$A$6)</f>
        <v>0</v>
      </c>
      <c r="AU6" s="17">
        <f>AT6-AS6</f>
        <v>0</v>
      </c>
      <c r="AV6" s="17">
        <f>-SUMIFS('Budget Execution 2021'!$E:$E,'Budget Execution 2021'!$A:$A,'تنفيذ الميزانية  - جهات'!AV1,'Budget Execution 2021'!$C:$C,$A$6)</f>
        <v>0</v>
      </c>
      <c r="AW6" s="17">
        <f>-SUMIFS('Budget Execution 2021'!$F:$F,'Budget Execution 2021'!$A:$A,'تنفيذ الميزانية  - جهات'!AV1,'Budget Execution 2021'!$C:$C,$A$6)</f>
        <v>0</v>
      </c>
      <c r="AX6" s="17">
        <f>-SUMIFS('Budget Execution 2021'!$G:$G,'Budget Execution 2021'!$A:$A,'تنفيذ الميزانية  - جهات'!AV1,'Budget Execution 2021'!$C:$C,$A$6)</f>
        <v>0</v>
      </c>
      <c r="AY6" s="17">
        <f>AX6-AW6</f>
        <v>0</v>
      </c>
      <c r="AZ6" s="17">
        <f>-SUMIFS('Budget Execution 2021'!$E:$E,'Budget Execution 2021'!$A:$A,'تنفيذ الميزانية  - جهات'!AZ1,'Budget Execution 2021'!$C:$C,$A$6)</f>
        <v>0</v>
      </c>
      <c r="BA6" s="17">
        <f>-SUMIFS('Budget Execution 2021'!$F:$F,'Budget Execution 2021'!$A:$A,'تنفيذ الميزانية  - جهات'!AZ1,'Budget Execution 2021'!$C:$C,$A$6)</f>
        <v>0</v>
      </c>
      <c r="BB6" s="17">
        <f>-SUMIFS('Budget Execution 2021'!$G:$G,'Budget Execution 2021'!$A:$A,'تنفيذ الميزانية  - جهات'!AZ1,'Budget Execution 2021'!$C:$C,$A$6)</f>
        <v>0</v>
      </c>
      <c r="BC6" s="17">
        <f>BB6-BA6</f>
        <v>0</v>
      </c>
      <c r="BD6" s="17">
        <f>-SUMIFS('Budget Execution 2021'!$E:$E,'Budget Execution 2021'!$A:$A,'تنفيذ الميزانية  - جهات'!BD1,'Budget Execution 2021'!$C:$C,$A$6)</f>
        <v>0</v>
      </c>
      <c r="BE6" s="17">
        <f>-SUMIFS('Budget Execution 2021'!$F:$F,'Budget Execution 2021'!$A:$A,'تنفيذ الميزانية  - جهات'!BD1,'Budget Execution 2021'!$C:$C,$A$6)</f>
        <v>0</v>
      </c>
      <c r="BF6" s="17">
        <f>-SUMIFS('Budget Execution 2021'!$G:$G,'Budget Execution 2021'!$A:$A,'تنفيذ الميزانية  - جهات'!BD1,'Budget Execution 2021'!$C:$C,$A$6)</f>
        <v>0</v>
      </c>
      <c r="BG6" s="17">
        <f>BF6-BE6</f>
        <v>0</v>
      </c>
      <c r="BH6" s="17">
        <f>-SUMIFS('Budget Execution 2021'!$E:$E,'Budget Execution 2021'!$A:$A,'تنفيذ الميزانية  - جهات'!BH1,'Budget Execution 2021'!$C:$C,$A$6)</f>
        <v>0</v>
      </c>
      <c r="BI6" s="17">
        <f>-SUMIFS('Budget Execution 2021'!$F:$F,'Budget Execution 2021'!$A:$A,'تنفيذ الميزانية  - جهات'!BH1,'Budget Execution 2021'!$C:$C,$A$6)</f>
        <v>0</v>
      </c>
      <c r="BJ6" s="17">
        <f>-SUMIFS('Budget Execution 2021'!$G:$G,'Budget Execution 2021'!$A:$A,'تنفيذ الميزانية  - جهات'!BH1,'Budget Execution 2021'!$C:$C,$A$6)</f>
        <v>0</v>
      </c>
      <c r="BK6" s="17">
        <f>BJ6-BI6</f>
        <v>0</v>
      </c>
      <c r="BL6" s="17">
        <f>-SUMIFS('Budget Execution 2021'!$E:$E,'Budget Execution 2021'!$A:$A,'تنفيذ الميزانية  - جهات'!BL1,'Budget Execution 2021'!$C:$C,$A$6)</f>
        <v>0</v>
      </c>
      <c r="BM6" s="17">
        <f>-SUMIFS('Budget Execution 2021'!$F:$F,'Budget Execution 2021'!$A:$A,'تنفيذ الميزانية  - جهات'!BL1,'Budget Execution 2021'!$C:$C,$A$6)</f>
        <v>0</v>
      </c>
      <c r="BN6" s="17">
        <f>-SUMIFS('Budget Execution 2021'!$G:$G,'Budget Execution 2021'!$A:$A,'تنفيذ الميزانية  - جهات'!BL1,'Budget Execution 2021'!$C:$C,$A$6)</f>
        <v>0</v>
      </c>
      <c r="BO6" s="17">
        <f>BN6-BM6</f>
        <v>0</v>
      </c>
      <c r="BP6" s="17">
        <f>-SUMIFS('Budget Execution 2021'!$E:$E,'Budget Execution 2021'!$A:$A,'تنفيذ الميزانية  - جهات'!BP1,'Budget Execution 2021'!$C:$C,$A$6)</f>
        <v>0</v>
      </c>
      <c r="BQ6" s="17">
        <f>-SUMIFS('Budget Execution 2021'!$F:$F,'Budget Execution 2021'!$A:$A,'تنفيذ الميزانية  - جهات'!BP1,'Budget Execution 2021'!$C:$C,$A$6)</f>
        <v>0</v>
      </c>
      <c r="BR6" s="17">
        <f>-SUMIFS('Budget Execution 2021'!$G:$G,'Budget Execution 2021'!$A:$A,'تنفيذ الميزانية  - جهات'!BP1,'Budget Execution 2021'!$C:$C,$A$6)</f>
        <v>0</v>
      </c>
      <c r="BS6" s="17">
        <f>BR6-BQ6</f>
        <v>0</v>
      </c>
      <c r="BT6" s="17">
        <f>-SUMIFS('Budget Execution 2021'!$E:$E,'Budget Execution 2021'!$A:$A,'تنفيذ الميزانية  - جهات'!BT1,'Budget Execution 2021'!$C:$C,$A$6)</f>
        <v>0</v>
      </c>
      <c r="BU6" s="17">
        <f>-SUMIFS('Budget Execution 2021'!$F:$F,'Budget Execution 2021'!$A:$A,'تنفيذ الميزانية  - جهات'!BT1,'Budget Execution 2021'!$C:$C,$A$6)</f>
        <v>0</v>
      </c>
      <c r="BV6" s="17">
        <f>-SUMIFS('Budget Execution 2021'!$G:$G,'Budget Execution 2021'!$A:$A,'تنفيذ الميزانية  - جهات'!BT1,'Budget Execution 2021'!$C:$C,$A$6)</f>
        <v>0</v>
      </c>
      <c r="BW6" s="17">
        <f>BV6-BU6</f>
        <v>0</v>
      </c>
      <c r="BX6" s="17">
        <f>-SUMIFS('Budget Execution 2021'!$E:$E,'Budget Execution 2021'!$A:$A,'تنفيذ الميزانية  - جهات'!BX1,'Budget Execution 2021'!$C:$C,$A$6)</f>
        <v>0</v>
      </c>
      <c r="BY6" s="17">
        <f>-SUMIFS('Budget Execution 2021'!$F:$F,'Budget Execution 2021'!$A:$A,'تنفيذ الميزانية  - جهات'!BX1,'Budget Execution 2021'!$C:$C,$A$6)</f>
        <v>0</v>
      </c>
      <c r="BZ6" s="17">
        <f>-SUMIFS('Budget Execution 2021'!$G:$G,'Budget Execution 2021'!$A:$A,'تنفيذ الميزانية  - جهات'!BX1,'Budget Execution 2021'!$C:$C,$A$6)</f>
        <v>0</v>
      </c>
      <c r="CA6" s="17">
        <f>BZ6-BY6</f>
        <v>0</v>
      </c>
      <c r="CB6" s="17">
        <f>-SUMIFS('Budget Execution 2021'!$E:$E,'Budget Execution 2021'!$A:$A,'تنفيذ الميزانية  - جهات'!CB1,'Budget Execution 2021'!$C:$C,$A$6)</f>
        <v>0</v>
      </c>
      <c r="CC6" s="17">
        <f>-SUMIFS('Budget Execution 2021'!$F:$F,'Budget Execution 2021'!$A:$A,'تنفيذ الميزانية  - جهات'!CB1,'Budget Execution 2021'!$C:$C,$A$6)</f>
        <v>0</v>
      </c>
      <c r="CD6" s="17">
        <f>-SUMIFS('Budget Execution 2021'!$G:$G,'Budget Execution 2021'!$A:$A,'تنفيذ الميزانية  - جهات'!CB1,'Budget Execution 2021'!$C:$C,$A$6)</f>
        <v>0</v>
      </c>
      <c r="CE6" s="17">
        <f>CD6-CC6</f>
        <v>0</v>
      </c>
      <c r="CF6" s="17">
        <f>-SUMIFS('Budget Execution 2021'!$E:$E,'Budget Execution 2021'!$A:$A,'تنفيذ الميزانية  - جهات'!CF1,'Budget Execution 2021'!$C:$C,$A$6)</f>
        <v>0</v>
      </c>
      <c r="CG6" s="17">
        <f>-SUMIFS('Budget Execution 2021'!$F:$F,'Budget Execution 2021'!$A:$A,'تنفيذ الميزانية  - جهات'!CF1,'Budget Execution 2021'!$C:$C,$A$6)</f>
        <v>0</v>
      </c>
      <c r="CH6" s="17">
        <f>-SUMIFS('Budget Execution 2021'!$G:$G,'Budget Execution 2021'!$A:$A,'تنفيذ الميزانية  - جهات'!CF1,'Budget Execution 2021'!$C:$C,$A$6)</f>
        <v>0</v>
      </c>
      <c r="CI6" s="17">
        <f>CH6-CG6</f>
        <v>0</v>
      </c>
      <c r="CJ6" s="17">
        <f>-SUMIFS('Budget Execution 2021'!$E:$E,'Budget Execution 2021'!$A:$A,'تنفيذ الميزانية  - جهات'!CJ1,'Budget Execution 2021'!$C:$C,$A$6)</f>
        <v>9163600000</v>
      </c>
      <c r="CK6" s="17">
        <f>-SUMIFS('Budget Execution 2021'!$F:$F,'Budget Execution 2021'!$A:$A,'تنفيذ الميزانية  - جهات'!CJ1,'Budget Execution 2021'!$C:$C,$A$6)</f>
        <v>9163600000</v>
      </c>
      <c r="CL6" s="17">
        <f>-SUMIFS('Budget Execution 2021'!$G:$G,'Budget Execution 2021'!$A:$A,'تنفيذ الميزانية  - جهات'!CJ1,'Budget Execution 2021'!$C:$C,$A$6)</f>
        <v>9649307524.4899979</v>
      </c>
      <c r="CM6" s="17">
        <f>CL6-CK6</f>
        <v>485707524.48999786</v>
      </c>
      <c r="CN6" s="17">
        <f>-SUMIFS('Budget Execution 2021'!$E:$E,'Budget Execution 2021'!$A:$A,'تنفيذ الميزانية  - جهات'!CN1,'Budget Execution 2021'!$C:$C,$A$6)</f>
        <v>0</v>
      </c>
      <c r="CO6" s="17">
        <f>-SUMIFS('Budget Execution 2021'!$F:$F,'Budget Execution 2021'!$A:$A,'تنفيذ الميزانية  - جهات'!CN1,'Budget Execution 2021'!$C:$C,$A$6)</f>
        <v>0</v>
      </c>
      <c r="CP6" s="17">
        <f>-SUMIFS('Budget Execution 2021'!$G:$G,'Budget Execution 2021'!$A:$A,'تنفيذ الميزانية  - جهات'!CN1,'Budget Execution 2021'!$C:$C,$A$6)</f>
        <v>0</v>
      </c>
      <c r="CQ6" s="17">
        <f>CP6-CO6</f>
        <v>0</v>
      </c>
      <c r="CR6" s="17">
        <f>-SUMIFS('Budget Execution 2021'!$E:$E,'Budget Execution 2021'!$A:$A,'تنفيذ الميزانية  - جهات'!CR1,'Budget Execution 2021'!$C:$C,$A$6)</f>
        <v>0</v>
      </c>
      <c r="CS6" s="17">
        <f>-SUMIFS('Budget Execution 2021'!$F:$F,'Budget Execution 2021'!$A:$A,'تنفيذ الميزانية  - جهات'!CR1,'Budget Execution 2021'!$C:$C,$A$6)</f>
        <v>0</v>
      </c>
      <c r="CT6" s="17">
        <f>-SUMIFS('Budget Execution 2021'!$G:$G,'Budget Execution 2021'!$A:$A,'تنفيذ الميزانية  - جهات'!CR1,'Budget Execution 2021'!$C:$C,$A$6)</f>
        <v>0</v>
      </c>
      <c r="CU6" s="17">
        <f>CT6-CS6</f>
        <v>0</v>
      </c>
      <c r="CV6" s="17">
        <f>-SUMIFS('Budget Execution 2021'!$E:$E,'Budget Execution 2021'!$A:$A,'تنفيذ الميزانية  - جهات'!CV1,'Budget Execution 2021'!$C:$C,$A$6)</f>
        <v>0</v>
      </c>
      <c r="CW6" s="17">
        <f>-SUMIFS('Budget Execution 2021'!$F:$F,'Budget Execution 2021'!$A:$A,'تنفيذ الميزانية  - جهات'!CV1,'Budget Execution 2021'!$C:$C,$A$6)</f>
        <v>0</v>
      </c>
      <c r="CX6" s="17">
        <f>-SUMIFS('Budget Execution 2021'!$G:$G,'Budget Execution 2021'!$A:$A,'تنفيذ الميزانية  - جهات'!CV1,'Budget Execution 2021'!$C:$C,$A$6)</f>
        <v>0</v>
      </c>
      <c r="CY6" s="17">
        <f>CX6-CW6</f>
        <v>0</v>
      </c>
      <c r="CZ6" s="17">
        <f>-SUMIFS('Budget Execution 2021'!$E:$E,'Budget Execution 2021'!$A:$A,'تنفيذ الميزانية  - جهات'!CZ1,'Budget Execution 2021'!$C:$C,$A$6)</f>
        <v>0</v>
      </c>
      <c r="DA6" s="17">
        <f>-SUMIFS('Budget Execution 2021'!$F:$F,'Budget Execution 2021'!$A:$A,'تنفيذ الميزانية  - جهات'!CZ1,'Budget Execution 2021'!$C:$C,$A$6)</f>
        <v>0</v>
      </c>
      <c r="DB6" s="17">
        <f>-SUMIFS('Budget Execution 2021'!$G:$G,'Budget Execution 2021'!$A:$A,'تنفيذ الميزانية  - جهات'!CZ1,'Budget Execution 2021'!$C:$C,$A$6)</f>
        <v>0</v>
      </c>
      <c r="DC6" s="17">
        <f>DB6-DA6</f>
        <v>0</v>
      </c>
      <c r="DD6" s="17">
        <f>-SUMIFS('Budget Execution 2021'!$E:$E,'Budget Execution 2021'!$A:$A,'تنفيذ الميزانية  - جهات'!DD1,'Budget Execution 2021'!$C:$C,$A$6)</f>
        <v>0</v>
      </c>
      <c r="DE6" s="17">
        <f>-SUMIFS('Budget Execution 2021'!$F:$F,'Budget Execution 2021'!$A:$A,'تنفيذ الميزانية  - جهات'!DD1,'Budget Execution 2021'!$C:$C,$A$6)</f>
        <v>0</v>
      </c>
      <c r="DF6" s="17">
        <f>-SUMIFS('Budget Execution 2021'!$G:$G,'Budget Execution 2021'!$A:$A,'تنفيذ الميزانية  - جهات'!DD1,'Budget Execution 2021'!$C:$C,$A$6)</f>
        <v>0</v>
      </c>
      <c r="DG6" s="17">
        <f>DF6-DE6</f>
        <v>0</v>
      </c>
      <c r="DH6" s="17">
        <f>-SUMIFS('Budget Execution 2021'!$E:$E,'Budget Execution 2021'!$A:$A,'تنفيذ الميزانية  - جهات'!DH1,'Budget Execution 2021'!$C:$C,$A$6)</f>
        <v>0</v>
      </c>
      <c r="DI6" s="17">
        <f>-SUMIFS('Budget Execution 2021'!$F:$F,'Budget Execution 2021'!$A:$A,'تنفيذ الميزانية  - جهات'!DH1,'Budget Execution 2021'!$C:$C,$A$6)</f>
        <v>0</v>
      </c>
      <c r="DJ6" s="17">
        <f>-SUMIFS('Budget Execution 2021'!$G:$G,'Budget Execution 2021'!$A:$A,'تنفيذ الميزانية  - جهات'!DH1,'Budget Execution 2021'!$C:$C,$A$6)</f>
        <v>0</v>
      </c>
      <c r="DK6" s="17">
        <f>DJ6-DI6</f>
        <v>0</v>
      </c>
      <c r="DL6" s="17">
        <f>-SUMIFS('Budget Execution 2021'!$E:$E,'Budget Execution 2021'!$A:$A,'تنفيذ الميزانية  - جهات'!DL1,'Budget Execution 2021'!$C:$C,$A$6)</f>
        <v>0</v>
      </c>
      <c r="DM6" s="17">
        <f>-SUMIFS('Budget Execution 2021'!$F:$F,'Budget Execution 2021'!$A:$A,'تنفيذ الميزانية  - جهات'!DL1,'Budget Execution 2021'!$C:$C,$A$6)</f>
        <v>0</v>
      </c>
      <c r="DN6" s="17">
        <f>-SUMIFS('Budget Execution 2021'!$G:$G,'Budget Execution 2021'!$A:$A,'تنفيذ الميزانية  - جهات'!DL1,'Budget Execution 2021'!$C:$C,$A$6)</f>
        <v>0</v>
      </c>
      <c r="DO6" s="17">
        <f>DN6-DM6</f>
        <v>0</v>
      </c>
      <c r="DP6" s="17">
        <f>-SUMIFS('Budget Execution 2021'!$E:$E,'Budget Execution 2021'!$A:$A,'تنفيذ الميزانية  - جهات'!DP1,'Budget Execution 2021'!$C:$C,$A$6)</f>
        <v>0</v>
      </c>
      <c r="DQ6" s="17">
        <f>-SUMIFS('Budget Execution 2021'!$F:$F,'Budget Execution 2021'!$A:$A,'تنفيذ الميزانية  - جهات'!DP1,'Budget Execution 2021'!$C:$C,$A$6)</f>
        <v>0</v>
      </c>
      <c r="DR6" s="17">
        <f>-SUMIFS('Budget Execution 2021'!$G:$G,'Budget Execution 2021'!$A:$A,'تنفيذ الميزانية  - جهات'!DP1,'Budget Execution 2021'!$C:$C,$A$6)</f>
        <v>0</v>
      </c>
      <c r="DS6" s="17">
        <f>DR6-DQ6</f>
        <v>0</v>
      </c>
      <c r="DT6" s="17">
        <f>-SUMIFS('Budget Execution 2021'!$E:$E,'Budget Execution 2021'!$A:$A,'تنفيذ الميزانية  - جهات'!DT1,'Budget Execution 2021'!$C:$C,$A$6)</f>
        <v>0</v>
      </c>
      <c r="DU6" s="17">
        <f>-SUMIFS('Budget Execution 2021'!$F:$F,'Budget Execution 2021'!$A:$A,'تنفيذ الميزانية  - جهات'!DT1,'Budget Execution 2021'!$C:$C,$A$6)</f>
        <v>0</v>
      </c>
      <c r="DV6" s="17">
        <f>-SUMIFS('Budget Execution 2021'!$G:$G,'Budget Execution 2021'!$A:$A,'تنفيذ الميزانية  - جهات'!DT1,'Budget Execution 2021'!$C:$C,$A$6)</f>
        <v>0</v>
      </c>
      <c r="DW6" s="17">
        <f>DV6-DU6</f>
        <v>0</v>
      </c>
      <c r="DX6" s="17">
        <f>-SUMIFS('Budget Execution 2021'!$E:$E,'Budget Execution 2021'!$A:$A,'تنفيذ الميزانية  - جهات'!DX1,'Budget Execution 2021'!$C:$C,$A$6)</f>
        <v>0</v>
      </c>
      <c r="DY6" s="17">
        <f>-SUMIFS('Budget Execution 2021'!$F:$F,'Budget Execution 2021'!$A:$A,'تنفيذ الميزانية  - جهات'!DX1,'Budget Execution 2021'!$C:$C,$A$6)</f>
        <v>0</v>
      </c>
      <c r="DZ6" s="17">
        <f>-SUMIFS('Budget Execution 2021'!$G:$G,'Budget Execution 2021'!$A:$A,'تنفيذ الميزانية  - جهات'!DX1,'Budget Execution 2021'!$C:$C,$A$6)</f>
        <v>0</v>
      </c>
      <c r="EA6" s="17">
        <f>DZ6-DY6</f>
        <v>0</v>
      </c>
      <c r="EB6" s="17">
        <f>-SUMIFS('Budget Execution 2021'!$E:$E,'Budget Execution 2021'!$A:$A,'تنفيذ الميزانية  - جهات'!EB1,'Budget Execution 2021'!$C:$C,$A$6)</f>
        <v>0</v>
      </c>
      <c r="EC6" s="17">
        <f>-SUMIFS('Budget Execution 2021'!$F:$F,'Budget Execution 2021'!$A:$A,'تنفيذ الميزانية  - جهات'!EB1,'Budget Execution 2021'!$C:$C,$A$6)</f>
        <v>0</v>
      </c>
      <c r="ED6" s="17">
        <f>-SUMIFS('Budget Execution 2021'!$G:$G,'Budget Execution 2021'!$A:$A,'تنفيذ الميزانية  - جهات'!EB1,'Budget Execution 2021'!$C:$C,$A$6)</f>
        <v>0</v>
      </c>
      <c r="EE6" s="17">
        <f>ED6-EC6</f>
        <v>0</v>
      </c>
      <c r="EF6" s="17">
        <f>-SUMIFS('Budget Execution 2021'!$E:$E,'Budget Execution 2021'!$A:$A,'تنفيذ الميزانية  - جهات'!EF1,'Budget Execution 2021'!$C:$C,$A$6)</f>
        <v>0</v>
      </c>
      <c r="EG6" s="17">
        <f>-SUMIFS('Budget Execution 2021'!$F:$F,'Budget Execution 2021'!$A:$A,'تنفيذ الميزانية  - جهات'!EF1,'Budget Execution 2021'!$C:$C,$A$6)</f>
        <v>0</v>
      </c>
      <c r="EH6" s="17">
        <f>-SUMIFS('Budget Execution 2021'!$G:$G,'Budget Execution 2021'!$A:$A,'تنفيذ الميزانية  - جهات'!EF1,'Budget Execution 2021'!$C:$C,$A$6)</f>
        <v>0</v>
      </c>
      <c r="EI6" s="17">
        <f>EH6-EG6</f>
        <v>0</v>
      </c>
      <c r="EJ6" s="17">
        <f>-SUMIFS('Budget Execution 2021'!$E:$E,'Budget Execution 2021'!$A:$A,'تنفيذ الميزانية  - جهات'!EJ1,'Budget Execution 2021'!$C:$C,$A$6)</f>
        <v>0</v>
      </c>
      <c r="EK6" s="17">
        <f>-SUMIFS('Budget Execution 2021'!$F:$F,'Budget Execution 2021'!$A:$A,'تنفيذ الميزانية  - جهات'!EJ1,'Budget Execution 2021'!$C:$C,$A$6)</f>
        <v>0</v>
      </c>
      <c r="EL6" s="17">
        <f>-SUMIFS('Budget Execution 2021'!$G:$G,'Budget Execution 2021'!$A:$A,'تنفيذ الميزانية  - جهات'!EJ1,'Budget Execution 2021'!$C:$C,$A$6)</f>
        <v>0</v>
      </c>
      <c r="EM6" s="17">
        <f>EL6-EK6</f>
        <v>0</v>
      </c>
      <c r="EN6" s="17">
        <f>-SUMIFS('Budget Execution 2021'!$E:$E,'Budget Execution 2021'!$A:$A,'تنفيذ الميزانية  - جهات'!EN1,'Budget Execution 2021'!$C:$C,$A$6)</f>
        <v>0</v>
      </c>
      <c r="EO6" s="17">
        <f>-SUMIFS('Budget Execution 2021'!$F:$F,'Budget Execution 2021'!$A:$A,'تنفيذ الميزانية  - جهات'!EN1,'Budget Execution 2021'!$C:$C,$A$6)</f>
        <v>0</v>
      </c>
      <c r="EP6" s="17">
        <f>-SUMIFS('Budget Execution 2021'!$G:$G,'Budget Execution 2021'!$A:$A,'تنفيذ الميزانية  - جهات'!EN1,'Budget Execution 2021'!$C:$C,$A$6)</f>
        <v>0</v>
      </c>
      <c r="EQ6" s="17">
        <f>EP6-EO6</f>
        <v>0</v>
      </c>
      <c r="ER6" s="17">
        <f>-SUMIFS('Budget Execution 2021'!$E:$E,'Budget Execution 2021'!$A:$A,'تنفيذ الميزانية  - جهات'!ER1,'Budget Execution 2021'!$C:$C,$A$6)</f>
        <v>0</v>
      </c>
      <c r="ES6" s="17">
        <f>-SUMIFS('Budget Execution 2021'!$F:$F,'Budget Execution 2021'!$A:$A,'تنفيذ الميزانية  - جهات'!ER1,'Budget Execution 2021'!$C:$C,$A$6)</f>
        <v>0</v>
      </c>
      <c r="ET6" s="17">
        <f>-SUMIFS('Budget Execution 2021'!$G:$G,'Budget Execution 2021'!$A:$A,'تنفيذ الميزانية  - جهات'!ER1,'Budget Execution 2021'!$C:$C,$A$6)</f>
        <v>0</v>
      </c>
      <c r="EU6" s="17">
        <f>ET6-ES6</f>
        <v>0</v>
      </c>
      <c r="EV6" s="17">
        <f>-SUMIFS('Budget Execution 2021'!$E:$E,'Budget Execution 2021'!$A:$A,'تنفيذ الميزانية  - جهات'!EV1,'Budget Execution 2021'!$C:$C,$A$6)</f>
        <v>0</v>
      </c>
      <c r="EW6" s="17">
        <f>-SUMIFS('Budget Execution 2021'!$F:$F,'Budget Execution 2021'!$A:$A,'تنفيذ الميزانية  - جهات'!EV1,'Budget Execution 2021'!$C:$C,$A$6)</f>
        <v>0</v>
      </c>
      <c r="EX6" s="17">
        <f>-SUMIFS('Budget Execution 2021'!$G:$G,'Budget Execution 2021'!$A:$A,'تنفيذ الميزانية  - جهات'!EV1,'Budget Execution 2021'!$C:$C,$A$6)</f>
        <v>0</v>
      </c>
      <c r="EY6" s="17">
        <f>EX6-EW6</f>
        <v>0</v>
      </c>
      <c r="EZ6" s="17">
        <f>-SUMIFS('Budget Execution 2021'!$E:$E,'Budget Execution 2021'!$A:$A,'تنفيذ الميزانية  - جهات'!EZ1,'Budget Execution 2021'!$C:$C,$A$6)</f>
        <v>0</v>
      </c>
      <c r="FA6" s="17">
        <f>-SUMIFS('Budget Execution 2021'!$F:$F,'Budget Execution 2021'!$A:$A,'تنفيذ الميزانية  - جهات'!EZ1,'Budget Execution 2021'!$C:$C,$A$6)</f>
        <v>0</v>
      </c>
      <c r="FB6" s="17">
        <f>-SUMIFS('Budget Execution 2021'!$G:$G,'Budget Execution 2021'!$A:$A,'تنفيذ الميزانية  - جهات'!EZ1,'Budget Execution 2021'!$C:$C,$A$6)</f>
        <v>0</v>
      </c>
      <c r="FC6" s="17">
        <f>FB6-FA6</f>
        <v>0</v>
      </c>
      <c r="FD6" s="17">
        <f>-SUMIFS('Budget Execution 2021'!$E:$E,'Budget Execution 2021'!$A:$A,'تنفيذ الميزانية  - جهات'!FD1,'Budget Execution 2021'!$C:$C,$A$6)</f>
        <v>0</v>
      </c>
      <c r="FE6" s="17">
        <f>-SUMIFS('Budget Execution 2021'!$F:$F,'Budget Execution 2021'!$A:$A,'تنفيذ الميزانية  - جهات'!FD1,'Budget Execution 2021'!$C:$C,$A$6)</f>
        <v>0</v>
      </c>
      <c r="FF6" s="17">
        <f>-SUMIFS('Budget Execution 2021'!$G:$G,'Budget Execution 2021'!$A:$A,'تنفيذ الميزانية  - جهات'!FD1,'Budget Execution 2021'!$C:$C,$A$6)</f>
        <v>0</v>
      </c>
      <c r="FG6" s="17">
        <f>FF6-FE6</f>
        <v>0</v>
      </c>
      <c r="FH6" s="17">
        <f>-SUMIFS('Budget Execution 2021'!$E:$E,'Budget Execution 2021'!$A:$A,'تنفيذ الميزانية  - جهات'!FH1,'Budget Execution 2021'!$C:$C,$A$6)</f>
        <v>0</v>
      </c>
      <c r="FI6" s="17">
        <f>-SUMIFS('Budget Execution 2021'!$F:$F,'Budget Execution 2021'!$A:$A,'تنفيذ الميزانية  - جهات'!FH1,'Budget Execution 2021'!$C:$C,$A$6)</f>
        <v>0</v>
      </c>
      <c r="FJ6" s="17">
        <f>-SUMIFS('Budget Execution 2021'!$G:$G,'Budget Execution 2021'!$A:$A,'تنفيذ الميزانية  - جهات'!FH1,'Budget Execution 2021'!$C:$C,$A$6)</f>
        <v>0</v>
      </c>
      <c r="FK6" s="17">
        <f>FJ6-FI6</f>
        <v>0</v>
      </c>
      <c r="FL6" s="17">
        <f>-SUMIFS('Budget Execution 2021'!$E:$E,'Budget Execution 2021'!$A:$A,'تنفيذ الميزانية  - جهات'!FL1,'Budget Execution 2021'!$C:$C,$A$6)</f>
        <v>0</v>
      </c>
      <c r="FM6" s="17">
        <f>-SUMIFS('Budget Execution 2021'!$F:$F,'Budget Execution 2021'!$A:$A,'تنفيذ الميزانية  - جهات'!FL1,'Budget Execution 2021'!$C:$C,$A$6)</f>
        <v>0</v>
      </c>
      <c r="FN6" s="17">
        <f>-SUMIFS('Budget Execution 2021'!$G:$G,'Budget Execution 2021'!$A:$A,'تنفيذ الميزانية  - جهات'!FL1,'Budget Execution 2021'!$C:$C,$A$6)</f>
        <v>0</v>
      </c>
      <c r="FO6" s="17">
        <f>FN6-FM6</f>
        <v>0</v>
      </c>
      <c r="FP6" s="17">
        <f>-SUMIFS('Budget Execution 2021'!$E:$E,'Budget Execution 2021'!$A:$A,'تنفيذ الميزانية  - جهات'!FP1,'Budget Execution 2021'!$C:$C,$A$6)</f>
        <v>0</v>
      </c>
      <c r="FQ6" s="17">
        <f>-SUMIFS('Budget Execution 2021'!$F:$F,'Budget Execution 2021'!$A:$A,'تنفيذ الميزانية  - جهات'!FP1,'Budget Execution 2021'!$C:$C,$A$6)</f>
        <v>0</v>
      </c>
      <c r="FR6" s="17">
        <f>-SUMIFS('Budget Execution 2021'!$G:$G,'Budget Execution 2021'!$A:$A,'تنفيذ الميزانية  - جهات'!FP1,'Budget Execution 2021'!$C:$C,$A$6)</f>
        <v>0</v>
      </c>
      <c r="FS6" s="17">
        <f>FR6-FQ6</f>
        <v>0</v>
      </c>
      <c r="FT6" s="17">
        <f>-SUMIFS('Budget Execution 2021'!$E:$E,'Budget Execution 2021'!$A:$A,'تنفيذ الميزانية  - جهات'!FT1,'Budget Execution 2021'!$C:$C,$A$6)</f>
        <v>0</v>
      </c>
      <c r="FU6" s="17">
        <f>-SUMIFS('Budget Execution 2021'!$F:$F,'Budget Execution 2021'!$A:$A,'تنفيذ الميزانية  - جهات'!FT1,'Budget Execution 2021'!$C:$C,$A$6)</f>
        <v>0</v>
      </c>
      <c r="FV6" s="17">
        <f>-SUMIFS('Budget Execution 2021'!$G:$G,'Budget Execution 2021'!$A:$A,'تنفيذ الميزانية  - جهات'!FT1,'Budget Execution 2021'!$C:$C,$A$6)</f>
        <v>0</v>
      </c>
      <c r="FW6" s="17">
        <f>FV6-FU6</f>
        <v>0</v>
      </c>
      <c r="FX6" s="17">
        <f>-SUMIFS('Budget Execution 2021'!$E:$E,'Budget Execution 2021'!$A:$A,'تنفيذ الميزانية  - جهات'!FX1,'Budget Execution 2021'!$C:$C,$A$6)</f>
        <v>0</v>
      </c>
      <c r="FY6" s="17">
        <f>-SUMIFS('Budget Execution 2021'!$F:$F,'Budget Execution 2021'!$A:$A,'تنفيذ الميزانية  - جهات'!FX1,'Budget Execution 2021'!$C:$C,$A$6)</f>
        <v>0</v>
      </c>
      <c r="FZ6" s="17">
        <f>-SUMIFS('Budget Execution 2021'!$G:$G,'Budget Execution 2021'!$A:$A,'تنفيذ الميزانية  - جهات'!FX1,'Budget Execution 2021'!$C:$C,$A$6)</f>
        <v>0</v>
      </c>
      <c r="GA6" s="17">
        <f>FZ6-FY6</f>
        <v>0</v>
      </c>
      <c r="GB6" s="17">
        <f>-SUMIFS('Budget Execution 2021'!$E:$E,'Budget Execution 2021'!$A:$A,'تنفيذ الميزانية  - جهات'!GB1,'Budget Execution 2021'!$C:$C,$A$6)</f>
        <v>0</v>
      </c>
      <c r="GC6" s="17">
        <f>-SUMIFS('Budget Execution 2021'!$F:$F,'Budget Execution 2021'!$A:$A,'تنفيذ الميزانية  - جهات'!GB1,'Budget Execution 2021'!$C:$C,$A$6)</f>
        <v>0</v>
      </c>
      <c r="GD6" s="17">
        <f>-SUMIFS('Budget Execution 2021'!$G:$G,'Budget Execution 2021'!$A:$A,'تنفيذ الميزانية  - جهات'!GB1,'Budget Execution 2021'!$C:$C,$A$6)</f>
        <v>0</v>
      </c>
      <c r="GE6" s="17">
        <f>GD6-GC6</f>
        <v>0</v>
      </c>
      <c r="GF6" s="17">
        <f>-SUMIFS('Budget Execution 2021'!$E:$E,'Budget Execution 2021'!$A:$A,'تنفيذ الميزانية  - جهات'!GF1,'Budget Execution 2021'!$C:$C,$A$6)</f>
        <v>0</v>
      </c>
      <c r="GG6" s="17">
        <f>-SUMIFS('Budget Execution 2021'!$F:$F,'Budget Execution 2021'!$A:$A,'تنفيذ الميزانية  - جهات'!GF1,'Budget Execution 2021'!$C:$C,$A$6)</f>
        <v>0</v>
      </c>
      <c r="GH6" s="17">
        <f>-SUMIFS('Budget Execution 2021'!$G:$G,'Budget Execution 2021'!$A:$A,'تنفيذ الميزانية  - جهات'!GF1,'Budget Execution 2021'!$C:$C,$A$6)</f>
        <v>0</v>
      </c>
      <c r="GI6" s="17">
        <f>GH6-GG6</f>
        <v>0</v>
      </c>
      <c r="GJ6" s="17">
        <f>-SUMIFS('Budget Execution 2021'!$E:$E,'Budget Execution 2021'!$A:$A,'تنفيذ الميزانية  - جهات'!GJ1,'Budget Execution 2021'!$C:$C,$A$6)</f>
        <v>0</v>
      </c>
      <c r="GK6" s="17">
        <f>-SUMIFS('Budget Execution 2021'!$F:$F,'Budget Execution 2021'!$A:$A,'تنفيذ الميزانية  - جهات'!GJ1,'Budget Execution 2021'!$C:$C,$A$6)</f>
        <v>0</v>
      </c>
      <c r="GL6" s="17">
        <f>-SUMIFS('Budget Execution 2021'!$G:$G,'Budget Execution 2021'!$A:$A,'تنفيذ الميزانية  - جهات'!GJ1,'Budget Execution 2021'!$C:$C,$A$6)</f>
        <v>0</v>
      </c>
      <c r="GM6" s="17">
        <f>GL6-GK6</f>
        <v>0</v>
      </c>
    </row>
    <row r="7" spans="1:195" s="9" customFormat="1" ht="30" customHeight="1" thickBot="1">
      <c r="A7" s="15" t="s">
        <v>98</v>
      </c>
      <c r="B7" s="16" t="s">
        <v>2</v>
      </c>
      <c r="C7"/>
      <c r="D7" s="17">
        <f>SUMIF($H$3:$GM$3,$D$3,H7:GM7)</f>
        <v>350000000.00000006</v>
      </c>
      <c r="E7" s="17">
        <f>SUMIF($H$3:$GM$3,$E$3,H7:GM7)</f>
        <v>350000000.00000006</v>
      </c>
      <c r="F7" s="17">
        <f>SUMIF($H$3:$GM$3,$F$3,H7:GM7)</f>
        <v>473921950.21999991</v>
      </c>
      <c r="G7" s="17">
        <f>F7-E7</f>
        <v>123921950.21999985</v>
      </c>
      <c r="H7" s="17">
        <f>-SUMIFS('Budget Execution 2021'!$E:$E,'Budget Execution 2021'!$A:$A,'تنفيذ الميزانية  - جهات'!H1,'Budget Execution 2021'!$C:$C,$A$7)</f>
        <v>0</v>
      </c>
      <c r="I7" s="17">
        <f>-SUMIFS('Budget Execution 2021'!$F:$F,'Budget Execution 2021'!$A:$A,'تنفيذ الميزانية  - جهات'!H1,'Budget Execution 2021'!$C:$C,$A$7)</f>
        <v>0</v>
      </c>
      <c r="J7" s="17">
        <f>-SUMIFS('Budget Execution 2021'!$G:$G,'Budget Execution 2021'!$A:$A,'تنفيذ الميزانية  - جهات'!H1,'Budget Execution 2021'!$C:$C,$A$7)</f>
        <v>0</v>
      </c>
      <c r="K7" s="17">
        <f>J7-I7</f>
        <v>0</v>
      </c>
      <c r="L7" s="17">
        <f>-SUMIFS('Budget Execution 2021'!$E:$E,'Budget Execution 2021'!$A:$A,'تنفيذ الميزانية  - جهات'!L1,'Budget Execution 2021'!$C:$C,$A$7)</f>
        <v>0</v>
      </c>
      <c r="M7" s="17">
        <f>-SUMIFS('Budget Execution 2021'!$F:$F,'Budget Execution 2021'!$A:$A,'تنفيذ الميزانية  - جهات'!L1,'Budget Execution 2021'!$C:$C,$A$7)</f>
        <v>0</v>
      </c>
      <c r="N7" s="17">
        <f>-SUMIFS('Budget Execution 2021'!$G:$G,'Budget Execution 2021'!$A:$A,'تنفيذ الميزانية  - جهات'!L1,'Budget Execution 2021'!$C:$C,$A$7)</f>
        <v>0</v>
      </c>
      <c r="O7" s="17">
        <f>N7-M7</f>
        <v>0</v>
      </c>
      <c r="P7" s="17">
        <f>-SUMIFS('Budget Execution 2021'!$E:$E,'Budget Execution 2021'!$A:$A,'تنفيذ الميزانية  - جهات'!P1,'Budget Execution 2021'!$C:$C,$A$7)</f>
        <v>0</v>
      </c>
      <c r="Q7" s="17">
        <f>-SUMIFS('Budget Execution 2021'!$F:$F,'Budget Execution 2021'!$A:$A,'تنفيذ الميزانية  - جهات'!P1,'Budget Execution 2021'!$C:$C,$A$7)</f>
        <v>0</v>
      </c>
      <c r="R7" s="17">
        <f>-SUMIFS('Budget Execution 2021'!$G:$G,'Budget Execution 2021'!$A:$A,'تنفيذ الميزانية  - جهات'!P1,'Budget Execution 2021'!$C:$C,$A$7)</f>
        <v>0</v>
      </c>
      <c r="S7" s="17">
        <f>R7-Q7</f>
        <v>0</v>
      </c>
      <c r="T7" s="17">
        <f>-SUMIFS('Budget Execution 2021'!$E:$E,'Budget Execution 2021'!$A:$A,'تنفيذ الميزانية  - جهات'!T1,'Budget Execution 2021'!$C:$C,$A$7)</f>
        <v>0</v>
      </c>
      <c r="U7" s="17">
        <f>-SUMIFS('Budget Execution 2021'!$F:$F,'Budget Execution 2021'!$A:$A,'تنفيذ الميزانية  - جهات'!T1,'Budget Execution 2021'!$C:$C,$A$7)</f>
        <v>0</v>
      </c>
      <c r="V7" s="17">
        <f>-SUMIFS('Budget Execution 2021'!$G:$G,'Budget Execution 2021'!$A:$A,'تنفيذ الميزانية  - جهات'!T1,'Budget Execution 2021'!$C:$C,$A$7)</f>
        <v>-4.4703483581542969E-8</v>
      </c>
      <c r="W7" s="17">
        <f t="shared" ref="W7:W9" si="53">V7-U7</f>
        <v>-4.4703483581542969E-8</v>
      </c>
      <c r="X7" s="17">
        <f>-SUMIFS('Budget Execution 2021'!$E:$E,'Budget Execution 2021'!$A:$A,'تنفيذ الميزانية  - جهات'!X1,'Budget Execution 2021'!$C:$C,$A$7)</f>
        <v>0</v>
      </c>
      <c r="Y7" s="17">
        <f>-SUMIFS('Budget Execution 2021'!$F:$F,'Budget Execution 2021'!$A:$A,'تنفيذ الميزانية  - جهات'!X1,'Budget Execution 2021'!$C:$C,$A$7)</f>
        <v>0</v>
      </c>
      <c r="Z7" s="17">
        <f>-SUMIFS('Budget Execution 2021'!$G:$G,'Budget Execution 2021'!$A:$A,'تنفيذ الميزانية  - جهات'!X1,'Budget Execution 2021'!$C:$C,$A$7)</f>
        <v>0</v>
      </c>
      <c r="AA7" s="17">
        <f t="shared" ref="AA7:AA9" si="54">Z7-Y7</f>
        <v>0</v>
      </c>
      <c r="AB7" s="17">
        <f>-SUMIFS('Budget Execution 2021'!$E:$E,'Budget Execution 2021'!$A:$A,'تنفيذ الميزانية  - جهات'!AB1,'Budget Execution 2021'!$C:$C,$A$7)</f>
        <v>0</v>
      </c>
      <c r="AC7" s="17">
        <f>-SUMIFS('Budget Execution 2021'!$F:$F,'Budget Execution 2021'!$A:$A,'تنفيذ الميزانية  - جهات'!AB1,'Budget Execution 2021'!$C:$C,$A$7)</f>
        <v>0</v>
      </c>
      <c r="AD7" s="17">
        <f>-SUMIFS('Budget Execution 2021'!$G:$G,'Budget Execution 2021'!$A:$A,'تنفيذ الميزانية  - جهات'!AB1,'Budget Execution 2021'!$C:$C,$A$7)</f>
        <v>0</v>
      </c>
      <c r="AE7" s="17">
        <f t="shared" ref="AE7:AE9" si="55">AD7-AC7</f>
        <v>0</v>
      </c>
      <c r="AF7" s="17">
        <f>-SUMIFS('Budget Execution 2021'!$E:$E,'Budget Execution 2021'!$A:$A,'تنفيذ الميزانية  - جهات'!AF1,'Budget Execution 2021'!$C:$C,$A$7)</f>
        <v>0</v>
      </c>
      <c r="AG7" s="17">
        <f>-SUMIFS('Budget Execution 2021'!$F:$F,'Budget Execution 2021'!$A:$A,'تنفيذ الميزانية  - جهات'!AF1,'Budget Execution 2021'!$C:$C,$A$7)</f>
        <v>0</v>
      </c>
      <c r="AH7" s="17">
        <f>-SUMIFS('Budget Execution 2021'!$G:$G,'Budget Execution 2021'!$A:$A,'تنفيذ الميزانية  - جهات'!AF1,'Budget Execution 2021'!$C:$C,$A$7)</f>
        <v>0</v>
      </c>
      <c r="AI7" s="17">
        <f t="shared" ref="AI7:AI9" si="56">AH7-AG7</f>
        <v>0</v>
      </c>
      <c r="AJ7" s="17">
        <f>-SUMIFS('Budget Execution 2021'!$E:$E,'Budget Execution 2021'!$A:$A,'تنفيذ الميزانية  - جهات'!AJ1,'Budget Execution 2021'!$C:$C,$A$7)</f>
        <v>0</v>
      </c>
      <c r="AK7" s="17">
        <f>-SUMIFS('Budget Execution 2021'!$F:$F,'Budget Execution 2021'!$A:$A,'تنفيذ الميزانية  - جهات'!AJ1,'Budget Execution 2021'!$C:$C,$A$7)</f>
        <v>0</v>
      </c>
      <c r="AL7" s="17">
        <f>-SUMIFS('Budget Execution 2021'!$G:$G,'Budget Execution 2021'!$A:$A,'تنفيذ الميزانية  - جهات'!AJ1,'Budget Execution 2021'!$C:$C,$A$7)</f>
        <v>0</v>
      </c>
      <c r="AM7" s="17">
        <f t="shared" ref="AM7:AM9" si="57">AL7-AK7</f>
        <v>0</v>
      </c>
      <c r="AN7" s="17">
        <f>-SUMIFS('Budget Execution 2021'!$E:$E,'Budget Execution 2021'!$A:$A,'تنفيذ الميزانية  - جهات'!AN1,'Budget Execution 2021'!$C:$C,$A$7)</f>
        <v>0</v>
      </c>
      <c r="AO7" s="17">
        <f>-SUMIFS('Budget Execution 2021'!$F:$F,'Budget Execution 2021'!$A:$A,'تنفيذ الميزانية  - جهات'!AN1,'Budget Execution 2021'!$C:$C,$A$7)</f>
        <v>0</v>
      </c>
      <c r="AP7" s="17">
        <f>-SUMIFS('Budget Execution 2021'!$G:$G,'Budget Execution 2021'!$A:$A,'تنفيذ الميزانية  - جهات'!AN1,'Budget Execution 2021'!$C:$C,$A$7)</f>
        <v>0</v>
      </c>
      <c r="AQ7" s="17">
        <f t="shared" ref="AQ7:AQ9" si="58">AP7-AO7</f>
        <v>0</v>
      </c>
      <c r="AR7" s="17">
        <f>-SUMIFS('Budget Execution 2021'!$E:$E,'Budget Execution 2021'!$A:$A,'تنفيذ الميزانية  - جهات'!AR1,'Budget Execution 2021'!$C:$C,$A$7)</f>
        <v>0</v>
      </c>
      <c r="AS7" s="17">
        <f>-SUMIFS('Budget Execution 2021'!$F:$F,'Budget Execution 2021'!$A:$A,'تنفيذ الميزانية  - جهات'!AR1,'Budget Execution 2021'!$C:$C,$A$7)</f>
        <v>0</v>
      </c>
      <c r="AT7" s="17">
        <f>-SUMIFS('Budget Execution 2021'!$G:$G,'Budget Execution 2021'!$A:$A,'تنفيذ الميزانية  - جهات'!AR1,'Budget Execution 2021'!$C:$C,$A$7)</f>
        <v>0</v>
      </c>
      <c r="AU7" s="17">
        <f t="shared" ref="AU7:AU9" si="59">AT7-AS7</f>
        <v>0</v>
      </c>
      <c r="AV7" s="17">
        <f>-SUMIFS('Budget Execution 2021'!$E:$E,'Budget Execution 2021'!$A:$A,'تنفيذ الميزانية  - جهات'!AV1,'Budget Execution 2021'!$C:$C,$A$7)</f>
        <v>0</v>
      </c>
      <c r="AW7" s="17">
        <f>-SUMIFS('Budget Execution 2021'!$F:$F,'Budget Execution 2021'!$A:$A,'تنفيذ الميزانية  - جهات'!AV1,'Budget Execution 2021'!$C:$C,$A$7)</f>
        <v>0</v>
      </c>
      <c r="AX7" s="17">
        <f>-SUMIFS('Budget Execution 2021'!$G:$G,'Budget Execution 2021'!$A:$A,'تنفيذ الميزانية  - جهات'!AV1,'Budget Execution 2021'!$C:$C,$A$7)</f>
        <v>0</v>
      </c>
      <c r="AY7" s="17">
        <f t="shared" ref="AY7:AY9" si="60">AX7-AW7</f>
        <v>0</v>
      </c>
      <c r="AZ7" s="17">
        <f>-SUMIFS('Budget Execution 2021'!$E:$E,'Budget Execution 2021'!$A:$A,'تنفيذ الميزانية  - جهات'!AZ1,'Budget Execution 2021'!$C:$C,$A$7)</f>
        <v>0</v>
      </c>
      <c r="BA7" s="17">
        <f>-SUMIFS('Budget Execution 2021'!$F:$F,'Budget Execution 2021'!$A:$A,'تنفيذ الميزانية  - جهات'!AZ1,'Budget Execution 2021'!$C:$C,$A$7)</f>
        <v>0</v>
      </c>
      <c r="BB7" s="17">
        <f>-SUMIFS('Budget Execution 2021'!$G:$G,'Budget Execution 2021'!$A:$A,'تنفيذ الميزانية  - جهات'!AZ1,'Budget Execution 2021'!$C:$C,$A$7)</f>
        <v>0</v>
      </c>
      <c r="BC7" s="17">
        <f t="shared" ref="BC7:BC9" si="61">BB7-BA7</f>
        <v>0</v>
      </c>
      <c r="BD7" s="17">
        <f>-SUMIFS('Budget Execution 2021'!$E:$E,'Budget Execution 2021'!$A:$A,'تنفيذ الميزانية  - جهات'!BD1,'Budget Execution 2021'!$C:$C,$A$7)</f>
        <v>0</v>
      </c>
      <c r="BE7" s="17">
        <f>-SUMIFS('Budget Execution 2021'!$F:$F,'Budget Execution 2021'!$A:$A,'تنفيذ الميزانية  - جهات'!BD1,'Budget Execution 2021'!$C:$C,$A$7)</f>
        <v>0</v>
      </c>
      <c r="BF7" s="17">
        <f>-SUMIFS('Budget Execution 2021'!$G:$G,'Budget Execution 2021'!$A:$A,'تنفيذ الميزانية  - جهات'!BD1,'Budget Execution 2021'!$C:$C,$A$7)</f>
        <v>0</v>
      </c>
      <c r="BG7" s="17">
        <f t="shared" ref="BG7:BG9" si="62">BF7-BE7</f>
        <v>0</v>
      </c>
      <c r="BH7" s="17">
        <f>-SUMIFS('Budget Execution 2021'!$E:$E,'Budget Execution 2021'!$A:$A,'تنفيذ الميزانية  - جهات'!BH1,'Budget Execution 2021'!$C:$C,$A$7)</f>
        <v>0</v>
      </c>
      <c r="BI7" s="17">
        <f>-SUMIFS('Budget Execution 2021'!$F:$F,'Budget Execution 2021'!$A:$A,'تنفيذ الميزانية  - جهات'!BH1,'Budget Execution 2021'!$C:$C,$A$7)</f>
        <v>0</v>
      </c>
      <c r="BJ7" s="17">
        <f>-SUMIFS('Budget Execution 2021'!$G:$G,'Budget Execution 2021'!$A:$A,'تنفيذ الميزانية  - جهات'!BH1,'Budget Execution 2021'!$C:$C,$A$7)</f>
        <v>0</v>
      </c>
      <c r="BK7" s="17">
        <f t="shared" ref="BK7:BK9" si="63">BJ7-BI7</f>
        <v>0</v>
      </c>
      <c r="BL7" s="17">
        <f>-SUMIFS('Budget Execution 2021'!$E:$E,'Budget Execution 2021'!$A:$A,'تنفيذ الميزانية  - جهات'!BL1,'Budget Execution 2021'!$C:$C,$A$7)</f>
        <v>0</v>
      </c>
      <c r="BM7" s="17">
        <f>-SUMIFS('Budget Execution 2021'!$F:$F,'Budget Execution 2021'!$A:$A,'تنفيذ الميزانية  - جهات'!BL1,'Budget Execution 2021'!$C:$C,$A$7)</f>
        <v>0</v>
      </c>
      <c r="BN7" s="17">
        <f>-SUMIFS('Budget Execution 2021'!$G:$G,'Budget Execution 2021'!$A:$A,'تنفيذ الميزانية  - جهات'!BL1,'Budget Execution 2021'!$C:$C,$A$7)</f>
        <v>0</v>
      </c>
      <c r="BO7" s="17">
        <f t="shared" ref="BO7:BO9" si="64">BN7-BM7</f>
        <v>0</v>
      </c>
      <c r="BP7" s="17">
        <f>-SUMIFS('Budget Execution 2021'!$E:$E,'Budget Execution 2021'!$A:$A,'تنفيذ الميزانية  - جهات'!BP1,'Budget Execution 2021'!$C:$C,$A$7)</f>
        <v>0</v>
      </c>
      <c r="BQ7" s="17">
        <f>-SUMIFS('Budget Execution 2021'!$F:$F,'Budget Execution 2021'!$A:$A,'تنفيذ الميزانية  - جهات'!BP1,'Budget Execution 2021'!$C:$C,$A$7)</f>
        <v>0</v>
      </c>
      <c r="BR7" s="17">
        <f>-SUMIFS('Budget Execution 2021'!$G:$G,'Budget Execution 2021'!$A:$A,'تنفيذ الميزانية  - جهات'!BP1,'Budget Execution 2021'!$C:$C,$A$7)</f>
        <v>0</v>
      </c>
      <c r="BS7" s="17">
        <f t="shared" ref="BS7:BS9" si="65">BR7-BQ7</f>
        <v>0</v>
      </c>
      <c r="BT7" s="17">
        <f>-SUMIFS('Budget Execution 2021'!$E:$E,'Budget Execution 2021'!$A:$A,'تنفيذ الميزانية  - جهات'!BT1,'Budget Execution 2021'!$C:$C,$A$7)</f>
        <v>0</v>
      </c>
      <c r="BU7" s="17">
        <f>-SUMIFS('Budget Execution 2021'!$F:$F,'Budget Execution 2021'!$A:$A,'تنفيذ الميزانية  - جهات'!BT1,'Budget Execution 2021'!$C:$C,$A$7)</f>
        <v>0</v>
      </c>
      <c r="BV7" s="17">
        <f>-SUMIFS('Budget Execution 2021'!$G:$G,'Budget Execution 2021'!$A:$A,'تنفيذ الميزانية  - جهات'!BT1,'Budget Execution 2021'!$C:$C,$A$7)</f>
        <v>0</v>
      </c>
      <c r="BW7" s="17">
        <f t="shared" ref="BW7:BW9" si="66">BV7-BU7</f>
        <v>0</v>
      </c>
      <c r="BX7" s="17">
        <f>-SUMIFS('Budget Execution 2021'!$E:$E,'Budget Execution 2021'!$A:$A,'تنفيذ الميزانية  - جهات'!BX1,'Budget Execution 2021'!$C:$C,$A$7)</f>
        <v>0</v>
      </c>
      <c r="BY7" s="17">
        <f>-SUMIFS('Budget Execution 2021'!$F:$F,'Budget Execution 2021'!$A:$A,'تنفيذ الميزانية  - جهات'!BX1,'Budget Execution 2021'!$C:$C,$A$7)</f>
        <v>0</v>
      </c>
      <c r="BZ7" s="17">
        <f>-SUMIFS('Budget Execution 2021'!$G:$G,'Budget Execution 2021'!$A:$A,'تنفيذ الميزانية  - جهات'!BX1,'Budget Execution 2021'!$C:$C,$A$7)</f>
        <v>0</v>
      </c>
      <c r="CA7" s="17">
        <f t="shared" ref="CA7:CA9" si="67">BZ7-BY7</f>
        <v>0</v>
      </c>
      <c r="CB7" s="17">
        <f>-SUMIFS('Budget Execution 2021'!$E:$E,'Budget Execution 2021'!$A:$A,'تنفيذ الميزانية  - جهات'!CB1,'Budget Execution 2021'!$C:$C,$A$7)</f>
        <v>0</v>
      </c>
      <c r="CC7" s="17">
        <f>-SUMIFS('Budget Execution 2021'!$F:$F,'Budget Execution 2021'!$A:$A,'تنفيذ الميزانية  - جهات'!CB1,'Budget Execution 2021'!$C:$C,$A$7)</f>
        <v>0</v>
      </c>
      <c r="CD7" s="17">
        <f>-SUMIFS('Budget Execution 2021'!$G:$G,'Budget Execution 2021'!$A:$A,'تنفيذ الميزانية  - جهات'!CB1,'Budget Execution 2021'!$C:$C,$A$7)</f>
        <v>0</v>
      </c>
      <c r="CE7" s="17">
        <f t="shared" ref="CE7:CE9" si="68">CD7-CC7</f>
        <v>0</v>
      </c>
      <c r="CF7" s="17">
        <f>-SUMIFS('Budget Execution 2021'!$E:$E,'Budget Execution 2021'!$A:$A,'تنفيذ الميزانية  - جهات'!CF1,'Budget Execution 2021'!$C:$C,$A$7)</f>
        <v>0</v>
      </c>
      <c r="CG7" s="17">
        <f>-SUMIFS('Budget Execution 2021'!$F:$F,'Budget Execution 2021'!$A:$A,'تنفيذ الميزانية  - جهات'!CF1,'Budget Execution 2021'!$C:$C,$A$7)</f>
        <v>0</v>
      </c>
      <c r="CH7" s="17">
        <f>-SUMIFS('Budget Execution 2021'!$G:$G,'Budget Execution 2021'!$A:$A,'تنفيذ الميزانية  - جهات'!CF1,'Budget Execution 2021'!$C:$C,$A$7)</f>
        <v>0</v>
      </c>
      <c r="CI7" s="17">
        <f t="shared" ref="CI7:CI9" si="69">CH7-CG7</f>
        <v>0</v>
      </c>
      <c r="CJ7" s="17">
        <f>-SUMIFS('Budget Execution 2021'!$E:$E,'Budget Execution 2021'!$A:$A,'تنفيذ الميزانية  - جهات'!CJ1,'Budget Execution 2021'!$C:$C,$A$7)</f>
        <v>350000000.00000006</v>
      </c>
      <c r="CK7" s="17">
        <f>-SUMIFS('Budget Execution 2021'!$F:$F,'Budget Execution 2021'!$A:$A,'تنفيذ الميزانية  - جهات'!CJ1,'Budget Execution 2021'!$C:$C,$A$7)</f>
        <v>350000000.00000006</v>
      </c>
      <c r="CL7" s="17">
        <f>-SUMIFS('Budget Execution 2021'!$G:$G,'Budget Execution 2021'!$A:$A,'تنفيذ الميزانية  - جهات'!CJ1,'Budget Execution 2021'!$C:$C,$A$7)</f>
        <v>473921950.21999997</v>
      </c>
      <c r="CM7" s="17">
        <f t="shared" ref="CM7:CM9" si="70">CL7-CK7</f>
        <v>123921950.21999991</v>
      </c>
      <c r="CN7" s="17">
        <f>-SUMIFS('Budget Execution 2021'!$E:$E,'Budget Execution 2021'!$A:$A,'تنفيذ الميزانية  - جهات'!CN1,'Budget Execution 2021'!$C:$C,$A$7)</f>
        <v>0</v>
      </c>
      <c r="CO7" s="17">
        <f>-SUMIFS('Budget Execution 2021'!$F:$F,'Budget Execution 2021'!$A:$A,'تنفيذ الميزانية  - جهات'!CN1,'Budget Execution 2021'!$C:$C,$A$7)</f>
        <v>0</v>
      </c>
      <c r="CP7" s="17">
        <f>-SUMIFS('Budget Execution 2021'!$G:$G,'Budget Execution 2021'!$A:$A,'تنفيذ الميزانية  - جهات'!CN1,'Budget Execution 2021'!$C:$C,$A$7)</f>
        <v>0</v>
      </c>
      <c r="CQ7" s="17">
        <f t="shared" ref="CQ7:CQ9" si="71">CP7-CO7</f>
        <v>0</v>
      </c>
      <c r="CR7" s="17">
        <f>-SUMIFS('Budget Execution 2021'!$E:$E,'Budget Execution 2021'!$A:$A,'تنفيذ الميزانية  - جهات'!CR1,'Budget Execution 2021'!$C:$C,$A$7)</f>
        <v>0</v>
      </c>
      <c r="CS7" s="17">
        <f>-SUMIFS('Budget Execution 2021'!$F:$F,'Budget Execution 2021'!$A:$A,'تنفيذ الميزانية  - جهات'!CR1,'Budget Execution 2021'!$C:$C,$A$7)</f>
        <v>0</v>
      </c>
      <c r="CT7" s="17">
        <f>-SUMIFS('Budget Execution 2021'!$G:$G,'Budget Execution 2021'!$A:$A,'تنفيذ الميزانية  - جهات'!CR1,'Budget Execution 2021'!$C:$C,$A$7)</f>
        <v>0</v>
      </c>
      <c r="CU7" s="17">
        <f t="shared" ref="CU7:CU9" si="72">CT7-CS7</f>
        <v>0</v>
      </c>
      <c r="CV7" s="17">
        <f>-SUMIFS('Budget Execution 2021'!$E:$E,'Budget Execution 2021'!$A:$A,'تنفيذ الميزانية  - جهات'!CV1,'Budget Execution 2021'!$C:$C,$A$7)</f>
        <v>0</v>
      </c>
      <c r="CW7" s="17">
        <f>-SUMIFS('Budget Execution 2021'!$F:$F,'Budget Execution 2021'!$A:$A,'تنفيذ الميزانية  - جهات'!CV1,'Budget Execution 2021'!$C:$C,$A$7)</f>
        <v>0</v>
      </c>
      <c r="CX7" s="17">
        <f>-SUMIFS('Budget Execution 2021'!$G:$G,'Budget Execution 2021'!$A:$A,'تنفيذ الميزانية  - جهات'!CV1,'Budget Execution 2021'!$C:$C,$A$7)</f>
        <v>0</v>
      </c>
      <c r="CY7" s="17">
        <f t="shared" ref="CY7:CY9" si="73">CX7-CW7</f>
        <v>0</v>
      </c>
      <c r="CZ7" s="17">
        <f>-SUMIFS('Budget Execution 2021'!$E:$E,'Budget Execution 2021'!$A:$A,'تنفيذ الميزانية  - جهات'!CZ1,'Budget Execution 2021'!$C:$C,$A$7)</f>
        <v>0</v>
      </c>
      <c r="DA7" s="17">
        <f>-SUMIFS('Budget Execution 2021'!$F:$F,'Budget Execution 2021'!$A:$A,'تنفيذ الميزانية  - جهات'!CZ1,'Budget Execution 2021'!$C:$C,$A$7)</f>
        <v>0</v>
      </c>
      <c r="DB7" s="17">
        <f>-SUMIFS('Budget Execution 2021'!$G:$G,'Budget Execution 2021'!$A:$A,'تنفيذ الميزانية  - جهات'!CZ1,'Budget Execution 2021'!$C:$C,$A$7)</f>
        <v>0</v>
      </c>
      <c r="DC7" s="17">
        <f t="shared" ref="DC7:DC9" si="74">DB7-DA7</f>
        <v>0</v>
      </c>
      <c r="DD7" s="17">
        <f>-SUMIFS('Budget Execution 2021'!$E:$E,'Budget Execution 2021'!$A:$A,'تنفيذ الميزانية  - جهات'!DD1,'Budget Execution 2021'!$C:$C,$A$7)</f>
        <v>0</v>
      </c>
      <c r="DE7" s="17">
        <f>-SUMIFS('Budget Execution 2021'!$F:$F,'Budget Execution 2021'!$A:$A,'تنفيذ الميزانية  - جهات'!DD1,'Budget Execution 2021'!$C:$C,$A$7)</f>
        <v>0</v>
      </c>
      <c r="DF7" s="17">
        <f>-SUMIFS('Budget Execution 2021'!$G:$G,'Budget Execution 2021'!$A:$A,'تنفيذ الميزانية  - جهات'!DD1,'Budget Execution 2021'!$C:$C,$A$7)</f>
        <v>0</v>
      </c>
      <c r="DG7" s="17">
        <f t="shared" ref="DG7:DG9" si="75">DF7-DE7</f>
        <v>0</v>
      </c>
      <c r="DH7" s="17">
        <f>-SUMIFS('Budget Execution 2021'!$E:$E,'Budget Execution 2021'!$A:$A,'تنفيذ الميزانية  - جهات'!DH1,'Budget Execution 2021'!$C:$C,$A$7)</f>
        <v>0</v>
      </c>
      <c r="DI7" s="17">
        <f>-SUMIFS('Budget Execution 2021'!$F:$F,'Budget Execution 2021'!$A:$A,'تنفيذ الميزانية  - جهات'!DH1,'Budget Execution 2021'!$C:$C,$A$7)</f>
        <v>0</v>
      </c>
      <c r="DJ7" s="17">
        <f>-SUMIFS('Budget Execution 2021'!$G:$G,'Budget Execution 2021'!$A:$A,'تنفيذ الميزانية  - جهات'!DH1,'Budget Execution 2021'!$C:$C,$A$7)</f>
        <v>0</v>
      </c>
      <c r="DK7" s="17">
        <f t="shared" ref="DK7:DK9" si="76">DJ7-DI7</f>
        <v>0</v>
      </c>
      <c r="DL7" s="17">
        <f>-SUMIFS('Budget Execution 2021'!$E:$E,'Budget Execution 2021'!$A:$A,'تنفيذ الميزانية  - جهات'!DL1,'Budget Execution 2021'!$C:$C,$A$7)</f>
        <v>0</v>
      </c>
      <c r="DM7" s="17">
        <f>-SUMIFS('Budget Execution 2021'!$F:$F,'Budget Execution 2021'!$A:$A,'تنفيذ الميزانية  - جهات'!DL1,'Budget Execution 2021'!$C:$C,$A$7)</f>
        <v>0</v>
      </c>
      <c r="DN7" s="17">
        <f>-SUMIFS('Budget Execution 2021'!$G:$G,'Budget Execution 2021'!$A:$A,'تنفيذ الميزانية  - جهات'!DL1,'Budget Execution 2021'!$C:$C,$A$7)</f>
        <v>2.0787638277397491E-10</v>
      </c>
      <c r="DO7" s="17">
        <f t="shared" ref="DO7:DO9" si="77">DN7-DM7</f>
        <v>2.0787638277397491E-10</v>
      </c>
      <c r="DP7" s="17">
        <f>-SUMIFS('Budget Execution 2021'!$E:$E,'Budget Execution 2021'!$A:$A,'تنفيذ الميزانية  - جهات'!DP1,'Budget Execution 2021'!$C:$C,$A$7)</f>
        <v>0</v>
      </c>
      <c r="DQ7" s="17">
        <f>-SUMIFS('Budget Execution 2021'!$F:$F,'Budget Execution 2021'!$A:$A,'تنفيذ الميزانية  - جهات'!DP1,'Budget Execution 2021'!$C:$C,$A$7)</f>
        <v>0</v>
      </c>
      <c r="DR7" s="17">
        <f>-SUMIFS('Budget Execution 2021'!$G:$G,'Budget Execution 2021'!$A:$A,'تنفيذ الميزانية  - جهات'!DP1,'Budget Execution 2021'!$C:$C,$A$7)</f>
        <v>0</v>
      </c>
      <c r="DS7" s="17">
        <f t="shared" ref="DS7:DS9" si="78">DR7-DQ7</f>
        <v>0</v>
      </c>
      <c r="DT7" s="17">
        <f>-SUMIFS('Budget Execution 2021'!$E:$E,'Budget Execution 2021'!$A:$A,'تنفيذ الميزانية  - جهات'!DT1,'Budget Execution 2021'!$C:$C,$A$7)</f>
        <v>0</v>
      </c>
      <c r="DU7" s="17">
        <f>-SUMIFS('Budget Execution 2021'!$F:$F,'Budget Execution 2021'!$A:$A,'تنفيذ الميزانية  - جهات'!DT1,'Budget Execution 2021'!$C:$C,$A$7)</f>
        <v>0</v>
      </c>
      <c r="DV7" s="17">
        <f>-SUMIFS('Budget Execution 2021'!$G:$G,'Budget Execution 2021'!$A:$A,'تنفيذ الميزانية  - جهات'!DT1,'Budget Execution 2021'!$C:$C,$A$7)</f>
        <v>0</v>
      </c>
      <c r="DW7" s="17">
        <f t="shared" ref="DW7:DW9" si="79">DV7-DU7</f>
        <v>0</v>
      </c>
      <c r="DX7" s="17">
        <f>-SUMIFS('Budget Execution 2021'!$E:$E,'Budget Execution 2021'!$A:$A,'تنفيذ الميزانية  - جهات'!DX1,'Budget Execution 2021'!$C:$C,$A$7)</f>
        <v>0</v>
      </c>
      <c r="DY7" s="17">
        <f>-SUMIFS('Budget Execution 2021'!$F:$F,'Budget Execution 2021'!$A:$A,'تنفيذ الميزانية  - جهات'!DX1,'Budget Execution 2021'!$C:$C,$A$7)</f>
        <v>0</v>
      </c>
      <c r="DZ7" s="17">
        <f>-SUMIFS('Budget Execution 2021'!$G:$G,'Budget Execution 2021'!$A:$A,'تنفيذ الميزانية  - جهات'!DX1,'Budget Execution 2021'!$C:$C,$A$7)</f>
        <v>0</v>
      </c>
      <c r="EA7" s="17">
        <f t="shared" ref="EA7:EA9" si="80">DZ7-DY7</f>
        <v>0</v>
      </c>
      <c r="EB7" s="17">
        <f>-SUMIFS('Budget Execution 2021'!$E:$E,'Budget Execution 2021'!$A:$A,'تنفيذ الميزانية  - جهات'!EB1,'Budget Execution 2021'!$C:$C,$A$7)</f>
        <v>0</v>
      </c>
      <c r="EC7" s="17">
        <f>-SUMIFS('Budget Execution 2021'!$F:$F,'Budget Execution 2021'!$A:$A,'تنفيذ الميزانية  - جهات'!EB1,'Budget Execution 2021'!$C:$C,$A$7)</f>
        <v>0</v>
      </c>
      <c r="ED7" s="17">
        <f>-SUMIFS('Budget Execution 2021'!$G:$G,'Budget Execution 2021'!$A:$A,'تنفيذ الميزانية  - جهات'!EB1,'Budget Execution 2021'!$C:$C,$A$7)</f>
        <v>0</v>
      </c>
      <c r="EE7" s="17">
        <f t="shared" ref="EE7:EE9" si="81">ED7-EC7</f>
        <v>0</v>
      </c>
      <c r="EF7" s="17">
        <f>-SUMIFS('Budget Execution 2021'!$E:$E,'Budget Execution 2021'!$A:$A,'تنفيذ الميزانية  - جهات'!EF1,'Budget Execution 2021'!$C:$C,$A$7)</f>
        <v>0</v>
      </c>
      <c r="EG7" s="17">
        <f>-SUMIFS('Budget Execution 2021'!$F:$F,'Budget Execution 2021'!$A:$A,'تنفيذ الميزانية  - جهات'!EF1,'Budget Execution 2021'!$C:$C,$A$7)</f>
        <v>0</v>
      </c>
      <c r="EH7" s="17">
        <f>-SUMIFS('Budget Execution 2021'!$G:$G,'Budget Execution 2021'!$A:$A,'تنفيذ الميزانية  - جهات'!EF1,'Budget Execution 2021'!$C:$C,$A$7)</f>
        <v>0</v>
      </c>
      <c r="EI7" s="17">
        <f t="shared" ref="EI7:EI9" si="82">EH7-EG7</f>
        <v>0</v>
      </c>
      <c r="EJ7" s="17">
        <f>-SUMIFS('Budget Execution 2021'!$E:$E,'Budget Execution 2021'!$A:$A,'تنفيذ الميزانية  - جهات'!EJ1,'Budget Execution 2021'!$C:$C,$A$7)</f>
        <v>0</v>
      </c>
      <c r="EK7" s="17">
        <f>-SUMIFS('Budget Execution 2021'!$F:$F,'Budget Execution 2021'!$A:$A,'تنفيذ الميزانية  - جهات'!EJ1,'Budget Execution 2021'!$C:$C,$A$7)</f>
        <v>0</v>
      </c>
      <c r="EL7" s="17">
        <f>-SUMIFS('Budget Execution 2021'!$G:$G,'Budget Execution 2021'!$A:$A,'تنفيذ الميزانية  - جهات'!EJ1,'Budget Execution 2021'!$C:$C,$A$7)</f>
        <v>0</v>
      </c>
      <c r="EM7" s="17">
        <f t="shared" ref="EM7:EM9" si="83">EL7-EK7</f>
        <v>0</v>
      </c>
      <c r="EN7" s="17">
        <f>-SUMIFS('Budget Execution 2021'!$E:$E,'Budget Execution 2021'!$A:$A,'تنفيذ الميزانية  - جهات'!EN1,'Budget Execution 2021'!$C:$C,$A$7)</f>
        <v>0</v>
      </c>
      <c r="EO7" s="17">
        <f>-SUMIFS('Budget Execution 2021'!$F:$F,'Budget Execution 2021'!$A:$A,'تنفيذ الميزانية  - جهات'!EN1,'Budget Execution 2021'!$C:$C,$A$7)</f>
        <v>0</v>
      </c>
      <c r="EP7" s="17">
        <f>-SUMIFS('Budget Execution 2021'!$G:$G,'Budget Execution 2021'!$A:$A,'تنفيذ الميزانية  - جهات'!EN1,'Budget Execution 2021'!$C:$C,$A$7)</f>
        <v>0</v>
      </c>
      <c r="EQ7" s="17">
        <f t="shared" ref="EQ7:EQ9" si="84">EP7-EO7</f>
        <v>0</v>
      </c>
      <c r="ER7" s="17">
        <f>-SUMIFS('Budget Execution 2021'!$E:$E,'Budget Execution 2021'!$A:$A,'تنفيذ الميزانية  - جهات'!ER1,'Budget Execution 2021'!$C:$C,$A$7)</f>
        <v>0</v>
      </c>
      <c r="ES7" s="17">
        <f>-SUMIFS('Budget Execution 2021'!$F:$F,'Budget Execution 2021'!$A:$A,'تنفيذ الميزانية  - جهات'!ER1,'Budget Execution 2021'!$C:$C,$A$7)</f>
        <v>0</v>
      </c>
      <c r="ET7" s="17">
        <f>-SUMIFS('Budget Execution 2021'!$G:$G,'Budget Execution 2021'!$A:$A,'تنفيذ الميزانية  - جهات'!ER1,'Budget Execution 2021'!$C:$C,$A$7)</f>
        <v>0</v>
      </c>
      <c r="EU7" s="17">
        <f t="shared" ref="EU7:EU9" si="85">ET7-ES7</f>
        <v>0</v>
      </c>
      <c r="EV7" s="17">
        <f>-SUMIFS('Budget Execution 2021'!$E:$E,'Budget Execution 2021'!$A:$A,'تنفيذ الميزانية  - جهات'!EV1,'Budget Execution 2021'!$C:$C,$A$7)</f>
        <v>0</v>
      </c>
      <c r="EW7" s="17">
        <f>-SUMIFS('Budget Execution 2021'!$F:$F,'Budget Execution 2021'!$A:$A,'تنفيذ الميزانية  - جهات'!EV1,'Budget Execution 2021'!$C:$C,$A$7)</f>
        <v>0</v>
      </c>
      <c r="EX7" s="17">
        <f>-SUMIFS('Budget Execution 2021'!$G:$G,'Budget Execution 2021'!$A:$A,'تنفيذ الميزانية  - جهات'!EV1,'Budget Execution 2021'!$C:$C,$A$7)</f>
        <v>0</v>
      </c>
      <c r="EY7" s="17">
        <f t="shared" ref="EY7:EY9" si="86">EX7-EW7</f>
        <v>0</v>
      </c>
      <c r="EZ7" s="17">
        <f>-SUMIFS('Budget Execution 2021'!$E:$E,'Budget Execution 2021'!$A:$A,'تنفيذ الميزانية  - جهات'!EZ1,'Budget Execution 2021'!$C:$C,$A$7)</f>
        <v>0</v>
      </c>
      <c r="FA7" s="17">
        <f>-SUMIFS('Budget Execution 2021'!$F:$F,'Budget Execution 2021'!$A:$A,'تنفيذ الميزانية  - جهات'!EZ1,'Budget Execution 2021'!$C:$C,$A$7)</f>
        <v>0</v>
      </c>
      <c r="FB7" s="17">
        <f>-SUMIFS('Budget Execution 2021'!$G:$G,'Budget Execution 2021'!$A:$A,'تنفيذ الميزانية  - جهات'!EZ1,'Budget Execution 2021'!$C:$C,$A$7)</f>
        <v>0</v>
      </c>
      <c r="FC7" s="17">
        <f t="shared" ref="FC7:FC9" si="87">FB7-FA7</f>
        <v>0</v>
      </c>
      <c r="FD7" s="17">
        <f>-SUMIFS('Budget Execution 2021'!$E:$E,'Budget Execution 2021'!$A:$A,'تنفيذ الميزانية  - جهات'!FD1,'Budget Execution 2021'!$C:$C,$A$7)</f>
        <v>0</v>
      </c>
      <c r="FE7" s="17">
        <f>-SUMIFS('Budget Execution 2021'!$F:$F,'Budget Execution 2021'!$A:$A,'تنفيذ الميزانية  - جهات'!FD1,'Budget Execution 2021'!$C:$C,$A$7)</f>
        <v>0</v>
      </c>
      <c r="FF7" s="17">
        <f>-SUMIFS('Budget Execution 2021'!$G:$G,'Budget Execution 2021'!$A:$A,'تنفيذ الميزانية  - جهات'!FD1,'Budget Execution 2021'!$C:$C,$A$7)</f>
        <v>0</v>
      </c>
      <c r="FG7" s="17">
        <f t="shared" ref="FG7:FG9" si="88">FF7-FE7</f>
        <v>0</v>
      </c>
      <c r="FH7" s="17">
        <f>-SUMIFS('Budget Execution 2021'!$E:$E,'Budget Execution 2021'!$A:$A,'تنفيذ الميزانية  - جهات'!FH1,'Budget Execution 2021'!$C:$C,$A$7)</f>
        <v>0</v>
      </c>
      <c r="FI7" s="17">
        <f>-SUMIFS('Budget Execution 2021'!$F:$F,'Budget Execution 2021'!$A:$A,'تنفيذ الميزانية  - جهات'!FH1,'Budget Execution 2021'!$C:$C,$A$7)</f>
        <v>0</v>
      </c>
      <c r="FJ7" s="17">
        <f>-SUMIFS('Budget Execution 2021'!$G:$G,'Budget Execution 2021'!$A:$A,'تنفيذ الميزانية  - جهات'!FH1,'Budget Execution 2021'!$C:$C,$A$7)</f>
        <v>0</v>
      </c>
      <c r="FK7" s="17">
        <f t="shared" ref="FK7:FK9" si="89">FJ7-FI7</f>
        <v>0</v>
      </c>
      <c r="FL7" s="17">
        <f>-SUMIFS('Budget Execution 2021'!$E:$E,'Budget Execution 2021'!$A:$A,'تنفيذ الميزانية  - جهات'!FL1,'Budget Execution 2021'!$C:$C,$A$7)</f>
        <v>0</v>
      </c>
      <c r="FM7" s="17">
        <f>-SUMIFS('Budget Execution 2021'!$F:$F,'Budget Execution 2021'!$A:$A,'تنفيذ الميزانية  - جهات'!FL1,'Budget Execution 2021'!$C:$C,$A$7)</f>
        <v>0</v>
      </c>
      <c r="FN7" s="17">
        <f>-SUMIFS('Budget Execution 2021'!$G:$G,'Budget Execution 2021'!$A:$A,'تنفيذ الميزانية  - جهات'!FL1,'Budget Execution 2021'!$C:$C,$A$7)</f>
        <v>0</v>
      </c>
      <c r="FO7" s="17">
        <f t="shared" ref="FO7:FO9" si="90">FN7-FM7</f>
        <v>0</v>
      </c>
      <c r="FP7" s="17">
        <f>-SUMIFS('Budget Execution 2021'!$E:$E,'Budget Execution 2021'!$A:$A,'تنفيذ الميزانية  - جهات'!FP1,'Budget Execution 2021'!$C:$C,$A$7)</f>
        <v>0</v>
      </c>
      <c r="FQ7" s="17">
        <f>-SUMIFS('Budget Execution 2021'!$F:$F,'Budget Execution 2021'!$A:$A,'تنفيذ الميزانية  - جهات'!FP1,'Budget Execution 2021'!$C:$C,$A$7)</f>
        <v>0</v>
      </c>
      <c r="FR7" s="17">
        <f>-SUMIFS('Budget Execution 2021'!$G:$G,'Budget Execution 2021'!$A:$A,'تنفيذ الميزانية  - جهات'!FP1,'Budget Execution 2021'!$C:$C,$A$7)</f>
        <v>0</v>
      </c>
      <c r="FS7" s="17">
        <f t="shared" ref="FS7:FS9" si="91">FR7-FQ7</f>
        <v>0</v>
      </c>
      <c r="FT7" s="17">
        <f>-SUMIFS('Budget Execution 2021'!$E:$E,'Budget Execution 2021'!$A:$A,'تنفيذ الميزانية  - جهات'!FT1,'Budget Execution 2021'!$C:$C,$A$7)</f>
        <v>0</v>
      </c>
      <c r="FU7" s="17">
        <f>-SUMIFS('Budget Execution 2021'!$F:$F,'Budget Execution 2021'!$A:$A,'تنفيذ الميزانية  - جهات'!FT1,'Budget Execution 2021'!$C:$C,$A$7)</f>
        <v>0</v>
      </c>
      <c r="FV7" s="17">
        <f>-SUMIFS('Budget Execution 2021'!$G:$G,'Budget Execution 2021'!$A:$A,'تنفيذ الميزانية  - جهات'!FT1,'Budget Execution 2021'!$C:$C,$A$7)</f>
        <v>0</v>
      </c>
      <c r="FW7" s="17">
        <f t="shared" ref="FW7:FW9" si="92">FV7-FU7</f>
        <v>0</v>
      </c>
      <c r="FX7" s="17">
        <f>-SUMIFS('Budget Execution 2021'!$E:$E,'Budget Execution 2021'!$A:$A,'تنفيذ الميزانية  - جهات'!FX1,'Budget Execution 2021'!$C:$C,$A$7)</f>
        <v>0</v>
      </c>
      <c r="FY7" s="17">
        <f>-SUMIFS('Budget Execution 2021'!$F:$F,'Budget Execution 2021'!$A:$A,'تنفيذ الميزانية  - جهات'!FX1,'Budget Execution 2021'!$C:$C,$A$7)</f>
        <v>0</v>
      </c>
      <c r="FZ7" s="17">
        <f>-SUMIFS('Budget Execution 2021'!$G:$G,'Budget Execution 2021'!$A:$A,'تنفيذ الميزانية  - جهات'!FX1,'Budget Execution 2021'!$C:$C,$A$7)</f>
        <v>0</v>
      </c>
      <c r="GA7" s="17">
        <f t="shared" ref="GA7:GA9" si="93">FZ7-FY7</f>
        <v>0</v>
      </c>
      <c r="GB7" s="17">
        <f>-SUMIFS('Budget Execution 2021'!$E:$E,'Budget Execution 2021'!$A:$A,'تنفيذ الميزانية  - جهات'!GB1,'Budget Execution 2021'!$C:$C,$A$7)</f>
        <v>0</v>
      </c>
      <c r="GC7" s="17">
        <f>-SUMIFS('Budget Execution 2021'!$F:$F,'Budget Execution 2021'!$A:$A,'تنفيذ الميزانية  - جهات'!GB1,'Budget Execution 2021'!$C:$C,$A$7)</f>
        <v>0</v>
      </c>
      <c r="GD7" s="17">
        <f>-SUMIFS('Budget Execution 2021'!$G:$G,'Budget Execution 2021'!$A:$A,'تنفيذ الميزانية  - جهات'!GB1,'Budget Execution 2021'!$C:$C,$A$7)</f>
        <v>0</v>
      </c>
      <c r="GE7" s="17">
        <f t="shared" ref="GE7:GE9" si="94">GD7-GC7</f>
        <v>0</v>
      </c>
      <c r="GF7" s="17">
        <f>-SUMIFS('Budget Execution 2021'!$E:$E,'Budget Execution 2021'!$A:$A,'تنفيذ الميزانية  - جهات'!GF1,'Budget Execution 2021'!$C:$C,$A$7)</f>
        <v>0</v>
      </c>
      <c r="GG7" s="17">
        <f>-SUMIFS('Budget Execution 2021'!$F:$F,'Budget Execution 2021'!$A:$A,'تنفيذ الميزانية  - جهات'!GF1,'Budget Execution 2021'!$C:$C,$A$7)</f>
        <v>0</v>
      </c>
      <c r="GH7" s="17">
        <f>-SUMIFS('Budget Execution 2021'!$G:$G,'Budget Execution 2021'!$A:$A,'تنفيذ الميزانية  - جهات'!GF1,'Budget Execution 2021'!$C:$C,$A$7)</f>
        <v>0</v>
      </c>
      <c r="GI7" s="17">
        <f t="shared" ref="GI7:GI9" si="95">GH7-GG7</f>
        <v>0</v>
      </c>
      <c r="GJ7" s="17">
        <f>-SUMIFS('Budget Execution 2021'!$E:$E,'Budget Execution 2021'!$A:$A,'تنفيذ الميزانية  - جهات'!GJ1,'Budget Execution 2021'!$C:$C,$A$7)</f>
        <v>0</v>
      </c>
      <c r="GK7" s="17">
        <f>-SUMIFS('Budget Execution 2021'!$F:$F,'Budget Execution 2021'!$A:$A,'تنفيذ الميزانية  - جهات'!GJ1,'Budget Execution 2021'!$C:$C,$A$7)</f>
        <v>0</v>
      </c>
      <c r="GL7" s="17">
        <f>-SUMIFS('Budget Execution 2021'!$G:$G,'Budget Execution 2021'!$A:$A,'تنفيذ الميزانية  - جهات'!GJ1,'Budget Execution 2021'!$C:$C,$A$7)</f>
        <v>0</v>
      </c>
      <c r="GM7" s="17">
        <f t="shared" ref="GM7:GM9" si="96">GL7-GK7</f>
        <v>0</v>
      </c>
    </row>
    <row r="8" spans="1:195" s="9" customFormat="1" ht="30" customHeight="1" thickBot="1">
      <c r="A8" s="15" t="s">
        <v>96</v>
      </c>
      <c r="B8" s="16" t="s">
        <v>24</v>
      </c>
      <c r="C8"/>
      <c r="D8" s="17">
        <f>SUMIF($H$3:$GM$3,$D$3,H8:GM8)</f>
        <v>18423108000</v>
      </c>
      <c r="E8" s="17">
        <f>SUMIF($H$3:$GM$3,$E$3,H8:GM8)-660120795.71</f>
        <v>18668759000</v>
      </c>
      <c r="F8" s="17">
        <f>SUMIF($H$3:$GM$3,$F$3,H8:GM8)-16891860483.55</f>
        <v>13731288405.990002</v>
      </c>
      <c r="G8" s="17">
        <f>F8-E8</f>
        <v>-4937470594.0099983</v>
      </c>
      <c r="H8" s="17">
        <f>-SUMIFS('Budget Execution 2021'!$E:$E,'Budget Execution 2021'!$A:$A,'تنفيذ الميزانية  - جهات'!H1,'Budget Execution 2021'!$C:$C,$A$8)</f>
        <v>0</v>
      </c>
      <c r="I8" s="17">
        <f>-SUMIFS('Budget Execution 2021'!$F:$F,'Budget Execution 2021'!$A:$A,'تنفيذ الميزانية  - جهات'!H1,'Budget Execution 2021'!$C:$C,$A$8)</f>
        <v>0</v>
      </c>
      <c r="J8" s="17">
        <f>-SUMIFS('Budget Execution 2021'!$G:$G,'Budget Execution 2021'!$A:$A,'تنفيذ الميزانية  - جهات'!H1,'Budget Execution 2021'!$C:$C,$A$8)</f>
        <v>0</v>
      </c>
      <c r="K8" s="17">
        <f>J8-I8</f>
        <v>0</v>
      </c>
      <c r="L8" s="17">
        <f>-SUMIFS('Budget Execution 2021'!$E:$E,'Budget Execution 2021'!$A:$A,'تنفيذ الميزانية  - جهات'!L1,'Budget Execution 2021'!$C:$C,$A$8)</f>
        <v>0</v>
      </c>
      <c r="M8" s="17">
        <f>-SUMIFS('Budget Execution 2021'!$F:$F,'Budget Execution 2021'!$A:$A,'تنفيذ الميزانية  - جهات'!L1,'Budget Execution 2021'!$C:$C,$A$8)</f>
        <v>0</v>
      </c>
      <c r="N8" s="17">
        <f>-SUMIFS('Budget Execution 2021'!$G:$G,'Budget Execution 2021'!$A:$A,'تنفيذ الميزانية  - جهات'!L1,'Budget Execution 2021'!$C:$C,$A$8)</f>
        <v>0</v>
      </c>
      <c r="O8" s="17">
        <f>N8-M8</f>
        <v>0</v>
      </c>
      <c r="P8" s="17">
        <f>-SUMIFS('Budget Execution 2021'!$E:$E,'Budget Execution 2021'!$A:$A,'تنفيذ الميزانية  - جهات'!P1,'Budget Execution 2021'!$C:$C,$A$8)</f>
        <v>0</v>
      </c>
      <c r="Q8" s="17">
        <f>-SUMIFS('Budget Execution 2021'!$F:$F,'Budget Execution 2021'!$A:$A,'تنفيذ الميزانية  - جهات'!P1,'Budget Execution 2021'!$C:$C,$A$8)</f>
        <v>0</v>
      </c>
      <c r="R8" s="17">
        <f>-SUMIFS('Budget Execution 2021'!$G:$G,'Budget Execution 2021'!$A:$A,'تنفيذ الميزانية  - جهات'!P1,'Budget Execution 2021'!$C:$C,$A$8)</f>
        <v>0</v>
      </c>
      <c r="S8" s="17">
        <f>R8-Q8</f>
        <v>0</v>
      </c>
      <c r="T8" s="17">
        <f>-SUMIFS('Budget Execution 2021'!$E:$E,'Budget Execution 2021'!$A:$A,'تنفيذ الميزانية  - جهات'!T1,'Budget Execution 2021'!$C:$C,$A$8)</f>
        <v>0</v>
      </c>
      <c r="U8" s="17">
        <f>-SUMIFS('Budget Execution 2021'!$F:$F,'Budget Execution 2021'!$A:$A,'تنفيذ الميزانية  - جهات'!T1,'Budget Execution 2021'!$C:$C,$A$8)</f>
        <v>0</v>
      </c>
      <c r="V8" s="17">
        <f>-SUMIFS('Budget Execution 2021'!$G:$G,'Budget Execution 2021'!$A:$A,'تنفيذ الميزانية  - جهات'!T1,'Budget Execution 2021'!$C:$C,$A$8)</f>
        <v>0</v>
      </c>
      <c r="W8" s="17">
        <f t="shared" si="53"/>
        <v>0</v>
      </c>
      <c r="X8" s="17">
        <f>-SUMIFS('Budget Execution 2021'!$E:$E,'Budget Execution 2021'!$A:$A,'تنفيذ الميزانية  - جهات'!X1,'Budget Execution 2021'!$C:$C,$A$8)</f>
        <v>0</v>
      </c>
      <c r="Y8" s="17">
        <f>-SUMIFS('Budget Execution 2021'!$F:$F,'Budget Execution 2021'!$A:$A,'تنفيذ الميزانية  - جهات'!X1,'Budget Execution 2021'!$C:$C,$A$8)</f>
        <v>0</v>
      </c>
      <c r="Z8" s="17">
        <f>-SUMIFS('Budget Execution 2021'!$G:$G,'Budget Execution 2021'!$A:$A,'تنفيذ الميزانية  - جهات'!X1,'Budget Execution 2021'!$C:$C,$A$8)</f>
        <v>0</v>
      </c>
      <c r="AA8" s="17">
        <f t="shared" si="54"/>
        <v>0</v>
      </c>
      <c r="AB8" s="17">
        <f>-SUMIFS('Budget Execution 2021'!$E:$E,'Budget Execution 2021'!$A:$A,'تنفيذ الميزانية  - جهات'!AB1,'Budget Execution 2021'!$C:$C,$A$8)</f>
        <v>0</v>
      </c>
      <c r="AC8" s="17">
        <f>-SUMIFS('Budget Execution 2021'!$F:$F,'Budget Execution 2021'!$A:$A,'تنفيذ الميزانية  - جهات'!AB1,'Budget Execution 2021'!$C:$C,$A$8)</f>
        <v>0</v>
      </c>
      <c r="AD8" s="17">
        <f>-SUMIFS('Budget Execution 2021'!$G:$G,'Budget Execution 2021'!$A:$A,'تنفيذ الميزانية  - جهات'!AB1,'Budget Execution 2021'!$C:$C,$A$8)</f>
        <v>0</v>
      </c>
      <c r="AE8" s="17">
        <f t="shared" si="55"/>
        <v>0</v>
      </c>
      <c r="AF8" s="17">
        <f>-SUMIFS('Budget Execution 2021'!$E:$E,'Budget Execution 2021'!$A:$A,'تنفيذ الميزانية  - جهات'!AF1,'Budget Execution 2021'!$C:$C,$A$8)</f>
        <v>0</v>
      </c>
      <c r="AG8" s="17">
        <f>-SUMIFS('Budget Execution 2021'!$F:$F,'Budget Execution 2021'!$A:$A,'تنفيذ الميزانية  - جهات'!AF1,'Budget Execution 2021'!$C:$C,$A$8)</f>
        <v>0</v>
      </c>
      <c r="AH8" s="17">
        <f>-SUMIFS('Budget Execution 2021'!$G:$G,'Budget Execution 2021'!$A:$A,'تنفيذ الميزانية  - جهات'!AF1,'Budget Execution 2021'!$C:$C,$A$8)</f>
        <v>0</v>
      </c>
      <c r="AI8" s="17">
        <f t="shared" si="56"/>
        <v>0</v>
      </c>
      <c r="AJ8" s="17">
        <f>-SUMIFS('Budget Execution 2021'!$E:$E,'Budget Execution 2021'!$A:$A,'تنفيذ الميزانية  - جهات'!AJ1,'Budget Execution 2021'!$C:$C,$A$8)</f>
        <v>0</v>
      </c>
      <c r="AK8" s="17">
        <f>-SUMIFS('Budget Execution 2021'!$F:$F,'Budget Execution 2021'!$A:$A,'تنفيذ الميزانية  - جهات'!AJ1,'Budget Execution 2021'!$C:$C,$A$8)</f>
        <v>0</v>
      </c>
      <c r="AL8" s="17">
        <f>-SUMIFS('Budget Execution 2021'!$G:$G,'Budget Execution 2021'!$A:$A,'تنفيذ الميزانية  - جهات'!AJ1,'Budget Execution 2021'!$C:$C,$A$8)</f>
        <v>0</v>
      </c>
      <c r="AM8" s="17">
        <f t="shared" si="57"/>
        <v>0</v>
      </c>
      <c r="AN8" s="17">
        <f>-SUMIFS('Budget Execution 2021'!$E:$E,'Budget Execution 2021'!$A:$A,'تنفيذ الميزانية  - جهات'!AN1,'Budget Execution 2021'!$C:$C,$A$8)</f>
        <v>0</v>
      </c>
      <c r="AO8" s="17">
        <f>-SUMIFS('Budget Execution 2021'!$F:$F,'Budget Execution 2021'!$A:$A,'تنفيذ الميزانية  - جهات'!AN1,'Budget Execution 2021'!$C:$C,$A$8)</f>
        <v>0</v>
      </c>
      <c r="AP8" s="17">
        <f>-SUMIFS('Budget Execution 2021'!$G:$G,'Budget Execution 2021'!$A:$A,'تنفيذ الميزانية  - جهات'!AN1,'Budget Execution 2021'!$C:$C,$A$8)</f>
        <v>0</v>
      </c>
      <c r="AQ8" s="17">
        <f t="shared" si="58"/>
        <v>0</v>
      </c>
      <c r="AR8" s="17">
        <f>-SUMIFS('Budget Execution 2021'!$E:$E,'Budget Execution 2021'!$A:$A,'تنفيذ الميزانية  - جهات'!AR1,'Budget Execution 2021'!$C:$C,$A$8)</f>
        <v>0</v>
      </c>
      <c r="AS8" s="17">
        <f>-SUMIFS('Budget Execution 2021'!$F:$F,'Budget Execution 2021'!$A:$A,'تنفيذ الميزانية  - جهات'!AR1,'Budget Execution 2021'!$C:$C,$A$8)</f>
        <v>0</v>
      </c>
      <c r="AT8" s="17">
        <f>-SUMIFS('Budget Execution 2021'!$G:$G,'Budget Execution 2021'!$A:$A,'تنفيذ الميزانية  - جهات'!AR1,'Budget Execution 2021'!$C:$C,$A$8)</f>
        <v>0</v>
      </c>
      <c r="AU8" s="17">
        <f t="shared" si="59"/>
        <v>0</v>
      </c>
      <c r="AV8" s="17">
        <f>-SUMIFS('Budget Execution 2021'!$E:$E,'Budget Execution 2021'!$A:$A,'تنفيذ الميزانية  - جهات'!AV1,'Budget Execution 2021'!$C:$C,$A$8)</f>
        <v>0</v>
      </c>
      <c r="AW8" s="17">
        <f>-SUMIFS('Budget Execution 2021'!$F:$F,'Budget Execution 2021'!$A:$A,'تنفيذ الميزانية  - جهات'!AV1,'Budget Execution 2021'!$C:$C,$A$8)</f>
        <v>0</v>
      </c>
      <c r="AX8" s="17">
        <f>-SUMIFS('Budget Execution 2021'!$G:$G,'Budget Execution 2021'!$A:$A,'تنفيذ الميزانية  - جهات'!AV1,'Budget Execution 2021'!$C:$C,$A$8)</f>
        <v>0</v>
      </c>
      <c r="AY8" s="17">
        <f t="shared" si="60"/>
        <v>0</v>
      </c>
      <c r="AZ8" s="17">
        <f>-SUMIFS('Budget Execution 2021'!$E:$E,'Budget Execution 2021'!$A:$A,'تنفيذ الميزانية  - جهات'!AZ1,'Budget Execution 2021'!$C:$C,$A$8)</f>
        <v>0</v>
      </c>
      <c r="BA8" s="17">
        <f>-SUMIFS('Budget Execution 2021'!$F:$F,'Budget Execution 2021'!$A:$A,'تنفيذ الميزانية  - جهات'!AZ1,'Budget Execution 2021'!$C:$C,$A$8)</f>
        <v>0</v>
      </c>
      <c r="BB8" s="17">
        <f>-SUMIFS('Budget Execution 2021'!$G:$G,'Budget Execution 2021'!$A:$A,'تنفيذ الميزانية  - جهات'!AZ1,'Budget Execution 2021'!$C:$C,$A$8)</f>
        <v>0</v>
      </c>
      <c r="BC8" s="17">
        <f t="shared" si="61"/>
        <v>0</v>
      </c>
      <c r="BD8" s="17">
        <f>-SUMIFS('Budget Execution 2021'!$E:$E,'Budget Execution 2021'!$A:$A,'تنفيذ الميزانية  - جهات'!BD1,'Budget Execution 2021'!$C:$C,$A$8)</f>
        <v>0</v>
      </c>
      <c r="BE8" s="17">
        <f>-SUMIFS('Budget Execution 2021'!$F:$F,'Budget Execution 2021'!$A:$A,'تنفيذ الميزانية  - جهات'!BD1,'Budget Execution 2021'!$C:$C,$A$8)</f>
        <v>0</v>
      </c>
      <c r="BF8" s="17">
        <f>-SUMIFS('Budget Execution 2021'!$G:$G,'Budget Execution 2021'!$A:$A,'تنفيذ الميزانية  - جهات'!BD1,'Budget Execution 2021'!$C:$C,$A$8)</f>
        <v>0</v>
      </c>
      <c r="BG8" s="17">
        <f t="shared" si="62"/>
        <v>0</v>
      </c>
      <c r="BH8" s="17">
        <f>-SUMIFS('Budget Execution 2021'!$E:$E,'Budget Execution 2021'!$A:$A,'تنفيذ الميزانية  - جهات'!BH1,'Budget Execution 2021'!$C:$C,$A$8)</f>
        <v>0</v>
      </c>
      <c r="BI8" s="17">
        <f>-SUMIFS('Budget Execution 2021'!$F:$F,'Budget Execution 2021'!$A:$A,'تنفيذ الميزانية  - جهات'!BH1,'Budget Execution 2021'!$C:$C,$A$8)</f>
        <v>0</v>
      </c>
      <c r="BJ8" s="17">
        <f>-SUMIFS('Budget Execution 2021'!$G:$G,'Budget Execution 2021'!$A:$A,'تنفيذ الميزانية  - جهات'!BH1,'Budget Execution 2021'!$C:$C,$A$8)</f>
        <v>0</v>
      </c>
      <c r="BK8" s="17">
        <f t="shared" si="63"/>
        <v>0</v>
      </c>
      <c r="BL8" s="17">
        <f>-SUMIFS('Budget Execution 2021'!$E:$E,'Budget Execution 2021'!$A:$A,'تنفيذ الميزانية  - جهات'!BL1,'Budget Execution 2021'!$C:$C,$A$8)</f>
        <v>0</v>
      </c>
      <c r="BM8" s="17">
        <f>-SUMIFS('Budget Execution 2021'!$F:$F,'Budget Execution 2021'!$A:$A,'تنفيذ الميزانية  - جهات'!BL1,'Budget Execution 2021'!$C:$C,$A$8)</f>
        <v>0</v>
      </c>
      <c r="BN8" s="17">
        <f>-SUMIFS('Budget Execution 2021'!$G:$G,'Budget Execution 2021'!$A:$A,'تنفيذ الميزانية  - جهات'!BL1,'Budget Execution 2021'!$C:$C,$A$8)</f>
        <v>0</v>
      </c>
      <c r="BO8" s="17">
        <f t="shared" si="64"/>
        <v>0</v>
      </c>
      <c r="BP8" s="17">
        <f>-SUMIFS('Budget Execution 2021'!$E:$E,'Budget Execution 2021'!$A:$A,'تنفيذ الميزانية  - جهات'!BP1,'Budget Execution 2021'!$C:$C,$A$8)</f>
        <v>0</v>
      </c>
      <c r="BQ8" s="17">
        <f>-SUMIFS('Budget Execution 2021'!$F:$F,'Budget Execution 2021'!$A:$A,'تنفيذ الميزانية  - جهات'!BP1,'Budget Execution 2021'!$C:$C,$A$8)</f>
        <v>0</v>
      </c>
      <c r="BR8" s="17">
        <f>-SUMIFS('Budget Execution 2021'!$G:$G,'Budget Execution 2021'!$A:$A,'تنفيذ الميزانية  - جهات'!BP1,'Budget Execution 2021'!$C:$C,$A$8)</f>
        <v>0</v>
      </c>
      <c r="BS8" s="17">
        <f t="shared" si="65"/>
        <v>0</v>
      </c>
      <c r="BT8" s="17">
        <f>-SUMIFS('Budget Execution 2021'!$E:$E,'Budget Execution 2021'!$A:$A,'تنفيذ الميزانية  - جهات'!BT1,'Budget Execution 2021'!$C:$C,$A$8)</f>
        <v>0</v>
      </c>
      <c r="BU8" s="17">
        <f>-SUMIFS('Budget Execution 2021'!$F:$F,'Budget Execution 2021'!$A:$A,'تنفيذ الميزانية  - جهات'!BT1,'Budget Execution 2021'!$C:$C,$A$8)</f>
        <v>0</v>
      </c>
      <c r="BV8" s="17">
        <f>-SUMIFS('Budget Execution 2021'!$G:$G,'Budget Execution 2021'!$A:$A,'تنفيذ الميزانية  - جهات'!BT1,'Budget Execution 2021'!$C:$C,$A$8)</f>
        <v>0</v>
      </c>
      <c r="BW8" s="17">
        <f t="shared" si="66"/>
        <v>0</v>
      </c>
      <c r="BX8" s="17">
        <f>-SUMIFS('Budget Execution 2021'!$E:$E,'Budget Execution 2021'!$A:$A,'تنفيذ الميزانية  - جهات'!BX1,'Budget Execution 2021'!$C:$C,$A$8)</f>
        <v>0</v>
      </c>
      <c r="BY8" s="17">
        <f>-SUMIFS('Budget Execution 2021'!$F:$F,'Budget Execution 2021'!$A:$A,'تنفيذ الميزانية  - جهات'!BX1,'Budget Execution 2021'!$C:$C,$A$8)</f>
        <v>0</v>
      </c>
      <c r="BZ8" s="17">
        <f>-SUMIFS('Budget Execution 2021'!$G:$G,'Budget Execution 2021'!$A:$A,'تنفيذ الميزانية  - جهات'!BX1,'Budget Execution 2021'!$C:$C,$A$8)</f>
        <v>0</v>
      </c>
      <c r="CA8" s="17">
        <f t="shared" si="67"/>
        <v>0</v>
      </c>
      <c r="CB8" s="17">
        <f>-SUMIFS('Budget Execution 2021'!$E:$E,'Budget Execution 2021'!$A:$A,'تنفيذ الميزانية  - جهات'!CB1,'Budget Execution 2021'!$C:$C,$A$8)</f>
        <v>0</v>
      </c>
      <c r="CC8" s="17">
        <f>-SUMIFS('Budget Execution 2021'!$F:$F,'Budget Execution 2021'!$A:$A,'تنفيذ الميزانية  - جهات'!CB1,'Budget Execution 2021'!$C:$C,$A$8)</f>
        <v>0</v>
      </c>
      <c r="CD8" s="17">
        <f>-SUMIFS('Budget Execution 2021'!$G:$G,'Budget Execution 2021'!$A:$A,'تنفيذ الميزانية  - جهات'!CB1,'Budget Execution 2021'!$C:$C,$A$8)</f>
        <v>0</v>
      </c>
      <c r="CE8" s="17">
        <f t="shared" si="68"/>
        <v>0</v>
      </c>
      <c r="CF8" s="17">
        <f>-SUMIFS('Budget Execution 2021'!$E:$E,'Budget Execution 2021'!$A:$A,'تنفيذ الميزانية  - جهات'!CF1,'Budget Execution 2021'!$C:$C,$A$8)</f>
        <v>0</v>
      </c>
      <c r="CG8" s="17">
        <f>-SUMIFS('Budget Execution 2021'!$F:$F,'Budget Execution 2021'!$A:$A,'تنفيذ الميزانية  - جهات'!CF1,'Budget Execution 2021'!$C:$C,$A$8)</f>
        <v>0</v>
      </c>
      <c r="CH8" s="17">
        <f>-SUMIFS('Budget Execution 2021'!$G:$G,'Budget Execution 2021'!$A:$A,'تنفيذ الميزانية  - جهات'!CF1,'Budget Execution 2021'!$C:$C,$A$8)</f>
        <v>0</v>
      </c>
      <c r="CI8" s="17">
        <f t="shared" si="69"/>
        <v>0</v>
      </c>
      <c r="CJ8" s="17">
        <f>-SUMIFS('Budget Execution 2021'!$E:$E,'Budget Execution 2021'!$A:$A,'تنفيذ الميزانية  - جهات'!CJ1,'Budget Execution 2021'!$C:$C,$A$8)</f>
        <v>18401257000</v>
      </c>
      <c r="CK8" s="17">
        <f>-SUMIFS('Budget Execution 2021'!$F:$F,'Budget Execution 2021'!$A:$A,'تنفيذ الميزانية  - جهات'!CJ1,'Budget Execution 2021'!$C:$C,$A$8)</f>
        <v>18632824000</v>
      </c>
      <c r="CL8" s="17">
        <f>-SUMIFS('Budget Execution 2021'!$G:$G,'Budget Execution 2021'!$A:$A,'تنفيذ الميزانية  - جهات'!CJ1,'Budget Execution 2021'!$C:$C,$A$8)</f>
        <v>13716914406</v>
      </c>
      <c r="CM8" s="17">
        <f t="shared" si="70"/>
        <v>-4915909594</v>
      </c>
      <c r="CN8" s="17">
        <f>-SUMIFS('Budget Execution 2021'!$E:$E,'Budget Execution 2021'!$A:$A,'تنفيذ الميزانية  - جهات'!CN1,'Budget Execution 2021'!$C:$C,$A$8)</f>
        <v>0</v>
      </c>
      <c r="CO8" s="17">
        <f>-SUMIFS('Budget Execution 2021'!$F:$F,'Budget Execution 2021'!$A:$A,'تنفيذ الميزانية  - جهات'!CN1,'Budget Execution 2021'!$C:$C,$A$8)</f>
        <v>0</v>
      </c>
      <c r="CP8" s="17">
        <f>-SUMIFS('Budget Execution 2021'!$G:$G,'Budget Execution 2021'!$A:$A,'تنفيذ الميزانية  - جهات'!CN1,'Budget Execution 2021'!$C:$C,$A$8)</f>
        <v>26140999.989999998</v>
      </c>
      <c r="CQ8" s="17">
        <f t="shared" si="71"/>
        <v>26140999.989999998</v>
      </c>
      <c r="CR8" s="17">
        <f>-SUMIFS('Budget Execution 2021'!$E:$E,'Budget Execution 2021'!$A:$A,'تنفيذ الميزانية  - جهات'!CR1,'Budget Execution 2021'!$C:$C,$A$8)</f>
        <v>0</v>
      </c>
      <c r="CS8" s="17">
        <f>-SUMIFS('Budget Execution 2021'!$F:$F,'Budget Execution 2021'!$A:$A,'تنفيذ الميزانية  - جهات'!CR1,'Budget Execution 2021'!$C:$C,$A$8)</f>
        <v>0</v>
      </c>
      <c r="CT8" s="17">
        <f>-SUMIFS('Budget Execution 2021'!$G:$G,'Budget Execution 2021'!$A:$A,'تنفيذ الميزانية  - جهات'!CR1,'Budget Execution 2021'!$C:$C,$A$8)</f>
        <v>5041641137</v>
      </c>
      <c r="CU8" s="17">
        <f t="shared" si="72"/>
        <v>5041641137</v>
      </c>
      <c r="CV8" s="17">
        <f>-SUMIFS('Budget Execution 2021'!$E:$E,'Budget Execution 2021'!$A:$A,'تنفيذ الميزانية  - جهات'!CV1,'Budget Execution 2021'!$C:$C,$A$8)</f>
        <v>0</v>
      </c>
      <c r="CW8" s="17">
        <f>-SUMIFS('Budget Execution 2021'!$F:$F,'Budget Execution 2021'!$A:$A,'تنفيذ الميزانية  - جهات'!CV1,'Budget Execution 2021'!$C:$C,$A$8)</f>
        <v>0</v>
      </c>
      <c r="CX8" s="17">
        <f>-SUMIFS('Budget Execution 2021'!$G:$G,'Budget Execution 2021'!$A:$A,'تنفيذ الميزانية  - جهات'!CV1,'Budget Execution 2021'!$C:$C,$A$8)</f>
        <v>4650826911.1999998</v>
      </c>
      <c r="CY8" s="17">
        <f t="shared" si="73"/>
        <v>4650826911.1999998</v>
      </c>
      <c r="CZ8" s="17">
        <f>-SUMIFS('Budget Execution 2021'!$E:$E,'Budget Execution 2021'!$A:$A,'تنفيذ الميزانية  - جهات'!CZ1,'Budget Execution 2021'!$C:$C,$A$8)</f>
        <v>0</v>
      </c>
      <c r="DA8" s="17">
        <f>-SUMIFS('Budget Execution 2021'!$F:$F,'Budget Execution 2021'!$A:$A,'تنفيذ الميزانية  - جهات'!CZ1,'Budget Execution 2021'!$C:$C,$A$8)</f>
        <v>0</v>
      </c>
      <c r="DB8" s="17">
        <f>-SUMIFS('Budget Execution 2021'!$G:$G,'Budget Execution 2021'!$A:$A,'تنفيذ الميزانية  - جهات'!CZ1,'Budget Execution 2021'!$C:$C,$A$8)</f>
        <v>99540999.999999985</v>
      </c>
      <c r="DC8" s="17">
        <f t="shared" si="74"/>
        <v>99540999.999999985</v>
      </c>
      <c r="DD8" s="17">
        <f>-SUMIFS('Budget Execution 2021'!$E:$E,'Budget Execution 2021'!$A:$A,'تنفيذ الميزانية  - جهات'!DD1,'Budget Execution 2021'!$C:$C,$A$8)</f>
        <v>0</v>
      </c>
      <c r="DE8" s="17">
        <f>-SUMIFS('Budget Execution 2021'!$F:$F,'Budget Execution 2021'!$A:$A,'تنفيذ الميزانية  - جهات'!DD1,'Budget Execution 2021'!$C:$C,$A$8)</f>
        <v>0</v>
      </c>
      <c r="DF8" s="17">
        <f>-SUMIFS('Budget Execution 2021'!$G:$G,'Budget Execution 2021'!$A:$A,'تنفيذ الميزانية  - جهات'!DD1,'Budget Execution 2021'!$C:$C,$A$8)</f>
        <v>207398999.99999997</v>
      </c>
      <c r="DG8" s="17">
        <f t="shared" si="75"/>
        <v>207398999.99999997</v>
      </c>
      <c r="DH8" s="17">
        <f>-SUMIFS('Budget Execution 2021'!$E:$E,'Budget Execution 2021'!$A:$A,'تنفيذ الميزانية  - جهات'!DH1,'Budget Execution 2021'!$C:$C,$A$8)</f>
        <v>0</v>
      </c>
      <c r="DI8" s="17">
        <f>-SUMIFS('Budget Execution 2021'!$F:$F,'Budget Execution 2021'!$A:$A,'تنفيذ الميزانية  - جهات'!DH1,'Budget Execution 2021'!$C:$C,$A$8)</f>
        <v>0</v>
      </c>
      <c r="DJ8" s="17">
        <f>-SUMIFS('Budget Execution 2021'!$G:$G,'Budget Execution 2021'!$A:$A,'تنفيذ الميزانية  - جهات'!DH1,'Budget Execution 2021'!$C:$C,$A$8)</f>
        <v>36687000</v>
      </c>
      <c r="DK8" s="17">
        <f t="shared" si="76"/>
        <v>36687000</v>
      </c>
      <c r="DL8" s="17">
        <f>-SUMIFS('Budget Execution 2021'!$E:$E,'Budget Execution 2021'!$A:$A,'تنفيذ الميزانية  - جهات'!DL1,'Budget Execution 2021'!$C:$C,$A$8)</f>
        <v>0</v>
      </c>
      <c r="DM8" s="17">
        <f>-SUMIFS('Budget Execution 2021'!$F:$F,'Budget Execution 2021'!$A:$A,'تنفيذ الميزانية  - جهات'!DL1,'Budget Execution 2021'!$C:$C,$A$8)</f>
        <v>0</v>
      </c>
      <c r="DN8" s="17">
        <f>-SUMIFS('Budget Execution 2021'!$G:$G,'Budget Execution 2021'!$A:$A,'تنفيذ الميزانية  - جهات'!DL1,'Budget Execution 2021'!$C:$C,$A$8)</f>
        <v>2219097850.0000005</v>
      </c>
      <c r="DO8" s="17">
        <f t="shared" si="77"/>
        <v>2219097850.0000005</v>
      </c>
      <c r="DP8" s="17">
        <f>-SUMIFS('Budget Execution 2021'!$E:$E,'Budget Execution 2021'!$A:$A,'تنفيذ الميزانية  - جهات'!DP1,'Budget Execution 2021'!$C:$C,$A$8)</f>
        <v>0</v>
      </c>
      <c r="DQ8" s="17">
        <f>-SUMIFS('Budget Execution 2021'!$F:$F,'Budget Execution 2021'!$A:$A,'تنفيذ الميزانية  - جهات'!DP1,'Budget Execution 2021'!$C:$C,$A$8)</f>
        <v>0</v>
      </c>
      <c r="DR8" s="17">
        <f>-SUMIFS('Budget Execution 2021'!$G:$G,'Budget Execution 2021'!$A:$A,'تنفيذ الميزانية  - جهات'!DP1,'Budget Execution 2021'!$C:$C,$A$8)</f>
        <v>49939924.269999996</v>
      </c>
      <c r="DS8" s="17">
        <f t="shared" si="78"/>
        <v>49939924.269999996</v>
      </c>
      <c r="DT8" s="17">
        <f>-SUMIFS('Budget Execution 2021'!$E:$E,'Budget Execution 2021'!$A:$A,'تنفيذ الميزانية  - جهات'!DT1,'Budget Execution 2021'!$C:$C,$A$8)</f>
        <v>0</v>
      </c>
      <c r="DU8" s="17">
        <f>-SUMIFS('Budget Execution 2021'!$F:$F,'Budget Execution 2021'!$A:$A,'تنفيذ الميزانية  - جهات'!DT1,'Budget Execution 2021'!$C:$C,$A$8)</f>
        <v>0</v>
      </c>
      <c r="DV8" s="17">
        <f>-SUMIFS('Budget Execution 2021'!$G:$G,'Budget Execution 2021'!$A:$A,'تنفيذ الميزانية  - جهات'!DT1,'Budget Execution 2021'!$C:$C,$A$8)</f>
        <v>288914000.00000012</v>
      </c>
      <c r="DW8" s="17">
        <f t="shared" si="79"/>
        <v>288914000.00000012</v>
      </c>
      <c r="DX8" s="17">
        <f>-SUMIFS('Budget Execution 2021'!$E:$E,'Budget Execution 2021'!$A:$A,'تنفيذ الميزانية  - جهات'!DX1,'Budget Execution 2021'!$C:$C,$A$8)</f>
        <v>0</v>
      </c>
      <c r="DY8" s="17">
        <f>-SUMIFS('Budget Execution 2021'!$F:$F,'Budget Execution 2021'!$A:$A,'تنفيذ الميزانية  - جهات'!DX1,'Budget Execution 2021'!$C:$C,$A$8)</f>
        <v>0</v>
      </c>
      <c r="DZ8" s="17">
        <f>-SUMIFS('Budget Execution 2021'!$G:$G,'Budget Execution 2021'!$A:$A,'تنفيذ الميزانية  - جهات'!DX1,'Budget Execution 2021'!$C:$C,$A$8)</f>
        <v>0</v>
      </c>
      <c r="EA8" s="17">
        <f t="shared" si="80"/>
        <v>0</v>
      </c>
      <c r="EB8" s="17">
        <f>-SUMIFS('Budget Execution 2021'!$E:$E,'Budget Execution 2021'!$A:$A,'تنفيذ الميزانية  - جهات'!EB1,'Budget Execution 2021'!$C:$C,$A$8)</f>
        <v>0</v>
      </c>
      <c r="EC8" s="17">
        <f>-SUMIFS('Budget Execution 2021'!$F:$F,'Budget Execution 2021'!$A:$A,'تنفيذ الميزانية  - جهات'!EB1,'Budget Execution 2021'!$C:$C,$A$8)</f>
        <v>0</v>
      </c>
      <c r="ED8" s="17">
        <f>-SUMIFS('Budget Execution 2021'!$G:$G,'Budget Execution 2021'!$A:$A,'تنفيذ الميزانية  - جهات'!EB1,'Budget Execution 2021'!$C:$C,$A$8)</f>
        <v>511476999.99999994</v>
      </c>
      <c r="EE8" s="17">
        <f t="shared" si="81"/>
        <v>511476999.99999994</v>
      </c>
      <c r="EF8" s="17">
        <f>-SUMIFS('Budget Execution 2021'!$E:$E,'Budget Execution 2021'!$A:$A,'تنفيذ الميزانية  - جهات'!EF1,'Budget Execution 2021'!$C:$C,$A$8)</f>
        <v>0</v>
      </c>
      <c r="EG8" s="17">
        <f>-SUMIFS('Budget Execution 2021'!$F:$F,'Budget Execution 2021'!$A:$A,'تنفيذ الميزانية  - جهات'!EF1,'Budget Execution 2021'!$C:$C,$A$8)</f>
        <v>0</v>
      </c>
      <c r="EH8" s="17">
        <f>-SUMIFS('Budget Execution 2021'!$G:$G,'Budget Execution 2021'!$A:$A,'تنفيذ الميزانية  - جهات'!EF1,'Budget Execution 2021'!$C:$C,$A$8)</f>
        <v>73650000.000000015</v>
      </c>
      <c r="EI8" s="17">
        <f t="shared" si="82"/>
        <v>73650000.000000015</v>
      </c>
      <c r="EJ8" s="17">
        <f>-SUMIFS('Budget Execution 2021'!$E:$E,'Budget Execution 2021'!$A:$A,'تنفيذ الميزانية  - جهات'!EJ1,'Budget Execution 2021'!$C:$C,$A$8)</f>
        <v>0</v>
      </c>
      <c r="EK8" s="17">
        <f>-SUMIFS('Budget Execution 2021'!$F:$F,'Budget Execution 2021'!$A:$A,'تنفيذ الميزانية  - جهات'!EJ1,'Budget Execution 2021'!$C:$C,$A$8)</f>
        <v>0</v>
      </c>
      <c r="EL8" s="17">
        <f>-SUMIFS('Budget Execution 2021'!$G:$G,'Budget Execution 2021'!$A:$A,'تنفيذ الميزانية  - جهات'!EJ1,'Budget Execution 2021'!$C:$C,$A$8)</f>
        <v>192704000</v>
      </c>
      <c r="EM8" s="17">
        <f t="shared" si="83"/>
        <v>192704000</v>
      </c>
      <c r="EN8" s="17">
        <f>-SUMIFS('Budget Execution 2021'!$E:$E,'Budget Execution 2021'!$A:$A,'تنفيذ الميزانية  - جهات'!EN1,'Budget Execution 2021'!$C:$C,$A$8)</f>
        <v>0</v>
      </c>
      <c r="EO8" s="17">
        <f>-SUMIFS('Budget Execution 2021'!$F:$F,'Budget Execution 2021'!$A:$A,'تنفيذ الميزانية  - جهات'!EN1,'Budget Execution 2021'!$C:$C,$A$8)</f>
        <v>40223601.999999799</v>
      </c>
      <c r="EP8" s="17">
        <f>-SUMIFS('Budget Execution 2021'!$G:$G,'Budget Execution 2021'!$A:$A,'تنفيذ الميزانية  - جهات'!EN1,'Budget Execution 2021'!$C:$C,$A$8)</f>
        <v>1320792602</v>
      </c>
      <c r="EQ8" s="17">
        <f t="shared" si="84"/>
        <v>1280569000.0000002</v>
      </c>
      <c r="ER8" s="17">
        <f>-SUMIFS('Budget Execution 2021'!$E:$E,'Budget Execution 2021'!$A:$A,'تنفيذ الميزانية  - جهات'!ER1,'Budget Execution 2021'!$C:$C,$A$8)</f>
        <v>0</v>
      </c>
      <c r="ES8" s="17">
        <f>-SUMIFS('Budget Execution 2021'!$F:$F,'Budget Execution 2021'!$A:$A,'تنفيذ الميزانية  - جهات'!ER1,'Budget Execution 2021'!$C:$C,$A$8)</f>
        <v>357996488.66000003</v>
      </c>
      <c r="ET8" s="17">
        <f>-SUMIFS('Budget Execution 2021'!$G:$G,'Budget Execution 2021'!$A:$A,'تنفيذ الميزانية  - جهات'!ER1,'Budget Execution 2021'!$C:$C,$A$8)</f>
        <v>1289927488.4000001</v>
      </c>
      <c r="EU8" s="17">
        <f t="shared" si="85"/>
        <v>931930999.74000001</v>
      </c>
      <c r="EV8" s="17">
        <f>-SUMIFS('Budget Execution 2021'!$E:$E,'Budget Execution 2021'!$A:$A,'تنفيذ الميزانية  - جهات'!EV1,'Budget Execution 2021'!$C:$C,$A$8)</f>
        <v>0</v>
      </c>
      <c r="EW8" s="17">
        <f>-SUMIFS('Budget Execution 2021'!$F:$F,'Budget Execution 2021'!$A:$A,'تنفيذ الميزانية  - جهات'!EV1,'Budget Execution 2021'!$C:$C,$A$8)</f>
        <v>261900705.05000001</v>
      </c>
      <c r="EX8" s="17">
        <f>-SUMIFS('Budget Execution 2021'!$G:$G,'Budget Execution 2021'!$A:$A,'تنفيذ الميزانية  - جهات'!EV1,'Budget Execution 2021'!$C:$C,$A$8)</f>
        <v>681000705.04999995</v>
      </c>
      <c r="EY8" s="17">
        <f t="shared" si="86"/>
        <v>419099999.99999994</v>
      </c>
      <c r="EZ8" s="17">
        <f>-SUMIFS('Budget Execution 2021'!$E:$E,'Budget Execution 2021'!$A:$A,'تنفيذ الميزانية  - جهات'!EZ1,'Budget Execution 2021'!$C:$C,$A$8)</f>
        <v>0</v>
      </c>
      <c r="FA8" s="17">
        <f>-SUMIFS('Budget Execution 2021'!$F:$F,'Budget Execution 2021'!$A:$A,'تنفيذ الميزانية  - جهات'!EZ1,'Budget Execution 2021'!$C:$C,$A$8)</f>
        <v>0</v>
      </c>
      <c r="FB8" s="17">
        <f>-SUMIFS('Budget Execution 2021'!$G:$G,'Budget Execution 2021'!$A:$A,'تنفيذ الميزانية  - جهات'!EZ1,'Budget Execution 2021'!$C:$C,$A$8)</f>
        <v>26795000</v>
      </c>
      <c r="FC8" s="17">
        <f t="shared" si="87"/>
        <v>26795000</v>
      </c>
      <c r="FD8" s="17">
        <f>-SUMIFS('Budget Execution 2021'!$E:$E,'Budget Execution 2021'!$A:$A,'تنفيذ الميزانية  - جهات'!FD1,'Budget Execution 2021'!$C:$C,$A$8)</f>
        <v>0</v>
      </c>
      <c r="FE8" s="17">
        <f>-SUMIFS('Budget Execution 2021'!$F:$F,'Budget Execution 2021'!$A:$A,'تنفيذ الميزانية  - جهات'!FD1,'Budget Execution 2021'!$C:$C,$A$8)</f>
        <v>0</v>
      </c>
      <c r="FF8" s="17">
        <f>-SUMIFS('Budget Execution 2021'!$G:$G,'Budget Execution 2021'!$A:$A,'تنفيذ الميزانية  - جهات'!FD1,'Budget Execution 2021'!$C:$C,$A$8)</f>
        <v>0</v>
      </c>
      <c r="FG8" s="17">
        <f t="shared" si="88"/>
        <v>0</v>
      </c>
      <c r="FH8" s="17">
        <f>-SUMIFS('Budget Execution 2021'!$E:$E,'Budget Execution 2021'!$A:$A,'تنفيذ الميزانية  - جهات'!FH1,'Budget Execution 2021'!$C:$C,$A$8)</f>
        <v>0</v>
      </c>
      <c r="FI8" s="17">
        <f>-SUMIFS('Budget Execution 2021'!$F:$F,'Budget Execution 2021'!$A:$A,'تنفيذ الميزانية  - جهات'!FH1,'Budget Execution 2021'!$C:$C,$A$8)</f>
        <v>0</v>
      </c>
      <c r="FJ8" s="17">
        <f>-SUMIFS('Budget Execution 2021'!$G:$G,'Budget Execution 2021'!$A:$A,'تنفيذ الميزانية  - جهات'!FH1,'Budget Execution 2021'!$C:$C,$A$8)</f>
        <v>0</v>
      </c>
      <c r="FK8" s="17">
        <f t="shared" si="89"/>
        <v>0</v>
      </c>
      <c r="FL8" s="17">
        <f>-SUMIFS('Budget Execution 2021'!$E:$E,'Budget Execution 2021'!$A:$A,'تنفيذ الميزانية  - جهات'!FL1,'Budget Execution 2021'!$C:$C,$A$8)</f>
        <v>0</v>
      </c>
      <c r="FM8" s="17">
        <f>-SUMIFS('Budget Execution 2021'!$F:$F,'Budget Execution 2021'!$A:$A,'تنفيذ الميزانية  - جهات'!FL1,'Budget Execution 2021'!$C:$C,$A$8)</f>
        <v>0</v>
      </c>
      <c r="FN8" s="17">
        <f>-SUMIFS('Budget Execution 2021'!$G:$G,'Budget Execution 2021'!$A:$A,'تنفيذ الميزانية  - جهات'!FL1,'Budget Execution 2021'!$C:$C,$A$8)</f>
        <v>15000000</v>
      </c>
      <c r="FO8" s="17">
        <f t="shared" si="90"/>
        <v>15000000</v>
      </c>
      <c r="FP8" s="17">
        <f>-SUMIFS('Budget Execution 2021'!$E:$E,'Budget Execution 2021'!$A:$A,'تنفيذ الميزانية  - جهات'!FP1,'Budget Execution 2021'!$C:$C,$A$8)</f>
        <v>0</v>
      </c>
      <c r="FQ8" s="17">
        <f>-SUMIFS('Budget Execution 2021'!$F:$F,'Budget Execution 2021'!$A:$A,'تنفيذ الميزانية  - جهات'!FP1,'Budget Execution 2021'!$C:$C,$A$8)</f>
        <v>0</v>
      </c>
      <c r="FR8" s="17">
        <f>-SUMIFS('Budget Execution 2021'!$G:$G,'Budget Execution 2021'!$A:$A,'تنفيذ الميزانية  - جهات'!FP1,'Budget Execution 2021'!$C:$C,$A$8)</f>
        <v>64989000</v>
      </c>
      <c r="FS8" s="17">
        <f t="shared" si="91"/>
        <v>64989000</v>
      </c>
      <c r="FT8" s="17">
        <f>-SUMIFS('Budget Execution 2021'!$E:$E,'Budget Execution 2021'!$A:$A,'تنفيذ الميزانية  - جهات'!FT1,'Budget Execution 2021'!$C:$C,$A$8)</f>
        <v>0</v>
      </c>
      <c r="FU8" s="17">
        <f>-SUMIFS('Budget Execution 2021'!$F:$F,'Budget Execution 2021'!$A:$A,'تنفيذ الميزانية  - جهات'!FT1,'Budget Execution 2021'!$C:$C,$A$8)</f>
        <v>14084000</v>
      </c>
      <c r="FV8" s="17">
        <f>-SUMIFS('Budget Execution 2021'!$G:$G,'Budget Execution 2021'!$A:$A,'تنفيذ الميزانية  - جهات'!FT1,'Budget Execution 2021'!$C:$C,$A$8)</f>
        <v>66083865.630000003</v>
      </c>
      <c r="FW8" s="17">
        <f t="shared" si="92"/>
        <v>51999865.630000003</v>
      </c>
      <c r="FX8" s="17">
        <f>-SUMIFS('Budget Execution 2021'!$E:$E,'Budget Execution 2021'!$A:$A,'تنفيذ الميزانية  - جهات'!FX1,'Budget Execution 2021'!$C:$C,$A$8)</f>
        <v>0</v>
      </c>
      <c r="FY8" s="17">
        <f>-SUMIFS('Budget Execution 2021'!$F:$F,'Budget Execution 2021'!$A:$A,'تنفيذ الميزانية  - جهات'!FX1,'Budget Execution 2021'!$C:$C,$A$8)</f>
        <v>0</v>
      </c>
      <c r="FZ8" s="17">
        <f>-SUMIFS('Budget Execution 2021'!$G:$G,'Budget Execution 2021'!$A:$A,'تنفيذ الميزانية  - جهات'!FX1,'Budget Execution 2021'!$C:$C,$A$8)</f>
        <v>4953000</v>
      </c>
      <c r="GA8" s="17">
        <f t="shared" si="93"/>
        <v>4953000</v>
      </c>
      <c r="GB8" s="17">
        <f>-SUMIFS('Budget Execution 2021'!$E:$E,'Budget Execution 2021'!$A:$A,'تنفيذ الميزانية  - جهات'!GB1,'Budget Execution 2021'!$C:$C,$A$8)</f>
        <v>0</v>
      </c>
      <c r="GC8" s="17">
        <f>-SUMIFS('Budget Execution 2021'!$F:$F,'Budget Execution 2021'!$A:$A,'تنفيذ الميزانية  - جهات'!GB1,'Budget Execution 2021'!$C:$C,$A$8)</f>
        <v>0</v>
      </c>
      <c r="GD8" s="17">
        <f>-SUMIFS('Budget Execution 2021'!$G:$G,'Budget Execution 2021'!$A:$A,'تنفيذ الميزانية  - جهات'!GB1,'Budget Execution 2021'!$C:$C,$A$8)</f>
        <v>24300000</v>
      </c>
      <c r="GE8" s="17">
        <f t="shared" si="94"/>
        <v>24300000</v>
      </c>
      <c r="GF8" s="17">
        <f>-SUMIFS('Budget Execution 2021'!$E:$E,'Budget Execution 2021'!$A:$A,'تنفيذ الميزانية  - جهات'!GF1,'Budget Execution 2021'!$C:$C,$A$8)</f>
        <v>0</v>
      </c>
      <c r="GG8" s="17">
        <f>-SUMIFS('Budget Execution 2021'!$F:$F,'Budget Execution 2021'!$A:$A,'تنفيذ الميزانية  - جهات'!GF1,'Budget Execution 2021'!$C:$C,$A$8)</f>
        <v>0</v>
      </c>
      <c r="GH8" s="17">
        <f>-SUMIFS('Budget Execution 2021'!$G:$G,'Budget Execution 2021'!$A:$A,'تنفيذ الميزانية  - جهات'!GF1,'Budget Execution 2021'!$C:$C,$A$8)</f>
        <v>0</v>
      </c>
      <c r="GI8" s="17">
        <f t="shared" si="95"/>
        <v>0</v>
      </c>
      <c r="GJ8" s="17">
        <f>-SUMIFS('Budget Execution 2021'!$E:$E,'Budget Execution 2021'!$A:$A,'تنفيذ الميزانية  - جهات'!GJ1,'Budget Execution 2021'!$C:$C,$A$8)</f>
        <v>21851000</v>
      </c>
      <c r="GK8" s="17">
        <f>-SUMIFS('Budget Execution 2021'!$F:$F,'Budget Execution 2021'!$A:$A,'تنفيذ الميزانية  - جهات'!GJ1,'Budget Execution 2021'!$C:$C,$A$8)</f>
        <v>21851000</v>
      </c>
      <c r="GL8" s="17">
        <f>-SUMIFS('Budget Execution 2021'!$G:$G,'Budget Execution 2021'!$A:$A,'تنفيذ الميزانية  - جهات'!GJ1,'Budget Execution 2021'!$C:$C,$A$8)</f>
        <v>14374000</v>
      </c>
      <c r="GM8" s="17">
        <f t="shared" si="96"/>
        <v>-7477000</v>
      </c>
    </row>
    <row r="9" spans="1:195" s="9" customFormat="1" ht="30" customHeight="1" thickBot="1">
      <c r="A9" s="15" t="s">
        <v>88</v>
      </c>
      <c r="B9" s="16" t="s">
        <v>3</v>
      </c>
      <c r="C9"/>
      <c r="D9" s="17">
        <f>SUMIF($H$3:$GM$3,$D$3,H9:GM9)</f>
        <v>30166134000.000004</v>
      </c>
      <c r="E9" s="17">
        <f>SUMIF($H$3:$GM$3,$E$3,H9:GM9)</f>
        <v>30571137000.000004</v>
      </c>
      <c r="F9" s="17">
        <f>SUMIF($H$3:$GM$3,$F$3,H9:GM9)</f>
        <v>35784829447.139999</v>
      </c>
      <c r="G9" s="17">
        <f>F9-E9</f>
        <v>5213692447.1399956</v>
      </c>
      <c r="H9" s="17">
        <f>-SUMIFS('Budget Execution 2021'!$E:$E,'Budget Execution 2021'!$A:$A,'تنفيذ الميزانية  - جهات'!H1,'Budget Execution 2021'!$C:$C,$A$9)</f>
        <v>94410999.999999985</v>
      </c>
      <c r="I9" s="17">
        <f>-SUMIFS('Budget Execution 2021'!$F:$F,'Budget Execution 2021'!$A:$A,'تنفيذ الميزانية  - جهات'!H1,'Budget Execution 2021'!$C:$C,$A$9)</f>
        <v>452084000</v>
      </c>
      <c r="J9" s="17">
        <f>-SUMIFS('Budget Execution 2021'!$G:$G,'Budget Execution 2021'!$A:$A,'تنفيذ الميزانية  - جهات'!H1,'Budget Execution 2021'!$C:$C,$A$9)</f>
        <v>453263591.55999994</v>
      </c>
      <c r="K9" s="17">
        <f>J9-I9</f>
        <v>1179591.5599999428</v>
      </c>
      <c r="L9" s="17">
        <f>-SUMIFS('Budget Execution 2021'!$E:$E,'Budget Execution 2021'!$A:$A,'تنفيذ الميزانية  - جهات'!L1,'Budget Execution 2021'!$C:$C,$A$9)</f>
        <v>39600000</v>
      </c>
      <c r="M9" s="17">
        <f>-SUMIFS('Budget Execution 2021'!$F:$F,'Budget Execution 2021'!$A:$A,'تنفيذ الميزانية  - جهات'!L1,'Budget Execution 2021'!$C:$C,$A$9)</f>
        <v>39600000</v>
      </c>
      <c r="N9" s="17">
        <f>-SUMIFS('Budget Execution 2021'!$G:$G,'Budget Execution 2021'!$A:$A,'تنفيذ الميزانية  - جهات'!L1,'Budget Execution 2021'!$C:$C,$A$9)</f>
        <v>38679237.670000002</v>
      </c>
      <c r="O9" s="17">
        <f>N9-M9</f>
        <v>-920762.32999999821</v>
      </c>
      <c r="P9" s="17">
        <f>-SUMIFS('Budget Execution 2021'!$E:$E,'Budget Execution 2021'!$A:$A,'تنفيذ الميزانية  - جهات'!P1,'Budget Execution 2021'!$C:$C,$A$9)</f>
        <v>621000000</v>
      </c>
      <c r="Q9" s="17">
        <f>-SUMIFS('Budget Execution 2021'!$F:$F,'Budget Execution 2021'!$A:$A,'تنفيذ الميزانية  - جهات'!P1,'Budget Execution 2021'!$C:$C,$A$9)</f>
        <v>621000000</v>
      </c>
      <c r="R9" s="17">
        <f>-SUMIFS('Budget Execution 2021'!$G:$G,'Budget Execution 2021'!$A:$A,'تنفيذ الميزانية  - جهات'!P1,'Budget Execution 2021'!$C:$C,$A$9)</f>
        <v>890974777.98000002</v>
      </c>
      <c r="S9" s="17">
        <f>R9-Q9</f>
        <v>269974777.98000002</v>
      </c>
      <c r="T9" s="17">
        <f>-SUMIFS('Budget Execution 2021'!$E:$E,'Budget Execution 2021'!$A:$A,'تنفيذ الميزانية  - جهات'!T1,'Budget Execution 2021'!$C:$C,$A$9)</f>
        <v>150705000</v>
      </c>
      <c r="U9" s="17">
        <f>-SUMIFS('Budget Execution 2021'!$F:$F,'Budget Execution 2021'!$A:$A,'تنفيذ الميزانية  - جهات'!T1,'Budget Execution 2021'!$C:$C,$A$9)</f>
        <v>150705000</v>
      </c>
      <c r="V9" s="17">
        <f>-SUMIFS('Budget Execution 2021'!$G:$G,'Budget Execution 2021'!$A:$A,'تنفيذ الميزانية  - جهات'!T1,'Budget Execution 2021'!$C:$C,$A$9)</f>
        <v>169156016.56</v>
      </c>
      <c r="W9" s="17">
        <f t="shared" si="53"/>
        <v>18451016.560000002</v>
      </c>
      <c r="X9" s="17">
        <f>-SUMIFS('Budget Execution 2021'!$E:$E,'Budget Execution 2021'!$A:$A,'تنفيذ الميزانية  - جهات'!X1,'Budget Execution 2021'!$C:$C,$A$9)</f>
        <v>8310000</v>
      </c>
      <c r="Y9" s="17">
        <f>-SUMIFS('Budget Execution 2021'!$F:$F,'Budget Execution 2021'!$A:$A,'تنفيذ الميزانية  - جهات'!X1,'Budget Execution 2021'!$C:$C,$A$9)</f>
        <v>8310000</v>
      </c>
      <c r="Z9" s="17">
        <f>-SUMIFS('Budget Execution 2021'!$G:$G,'Budget Execution 2021'!$A:$A,'تنفيذ الميزانية  - جهات'!X1,'Budget Execution 2021'!$C:$C,$A$9)</f>
        <v>10482048.569999998</v>
      </c>
      <c r="AA9" s="17">
        <f t="shared" si="54"/>
        <v>2172048.5699999984</v>
      </c>
      <c r="AB9" s="17">
        <f>-SUMIFS('Budget Execution 2021'!$E:$E,'Budget Execution 2021'!$A:$A,'تنفيذ الميزانية  - جهات'!AB1,'Budget Execution 2021'!$C:$C,$A$9)</f>
        <v>0</v>
      </c>
      <c r="AC9" s="17">
        <f>-SUMIFS('Budget Execution 2021'!$F:$F,'Budget Execution 2021'!$A:$A,'تنفيذ الميزانية  - جهات'!AB1,'Budget Execution 2021'!$C:$C,$A$9)</f>
        <v>0</v>
      </c>
      <c r="AD9" s="17">
        <f>-SUMIFS('Budget Execution 2021'!$G:$G,'Budget Execution 2021'!$A:$A,'تنفيذ الميزانية  - جهات'!AB1,'Budget Execution 2021'!$C:$C,$A$9)</f>
        <v>0</v>
      </c>
      <c r="AE9" s="17">
        <f t="shared" si="55"/>
        <v>0</v>
      </c>
      <c r="AF9" s="17">
        <f>-SUMIFS('Budget Execution 2021'!$E:$E,'Budget Execution 2021'!$A:$A,'تنفيذ الميزانية  - جهات'!AF1,'Budget Execution 2021'!$C:$C,$A$9)</f>
        <v>18249999.999999996</v>
      </c>
      <c r="AG9" s="17">
        <f>-SUMIFS('Budget Execution 2021'!$F:$F,'Budget Execution 2021'!$A:$A,'تنفيذ الميزانية  - جهات'!AF1,'Budget Execution 2021'!$C:$C,$A$9)</f>
        <v>18249999.999999996</v>
      </c>
      <c r="AH9" s="17">
        <f>-SUMIFS('Budget Execution 2021'!$G:$G,'Budget Execution 2021'!$A:$A,'تنفيذ الميزانية  - جهات'!AF1,'Budget Execution 2021'!$C:$C,$A$9)</f>
        <v>48125093.749999985</v>
      </c>
      <c r="AI9" s="17">
        <f t="shared" si="56"/>
        <v>29875093.749999989</v>
      </c>
      <c r="AJ9" s="17">
        <f>-SUMIFS('Budget Execution 2021'!$E:$E,'Budget Execution 2021'!$A:$A,'تنفيذ الميزانية  - جهات'!AJ1,'Budget Execution 2021'!$C:$C,$A$9)</f>
        <v>216763000</v>
      </c>
      <c r="AK9" s="17">
        <f>-SUMIFS('Budget Execution 2021'!$F:$F,'Budget Execution 2021'!$A:$A,'تنفيذ الميزانية  - جهات'!AJ1,'Budget Execution 2021'!$C:$C,$A$9)</f>
        <v>216763000</v>
      </c>
      <c r="AL9" s="17">
        <f>-SUMIFS('Budget Execution 2021'!$G:$G,'Budget Execution 2021'!$A:$A,'تنفيذ الميزانية  - جهات'!AJ1,'Budget Execution 2021'!$C:$C,$A$9)</f>
        <v>392531503.91000003</v>
      </c>
      <c r="AM9" s="17">
        <f t="shared" si="57"/>
        <v>175768503.91000003</v>
      </c>
      <c r="AN9" s="17">
        <f>-SUMIFS('Budget Execution 2021'!$E:$E,'Budget Execution 2021'!$A:$A,'تنفيذ الميزانية  - جهات'!AN1,'Budget Execution 2021'!$C:$C,$A$9)</f>
        <v>80280000.000000015</v>
      </c>
      <c r="AO9" s="17">
        <f>-SUMIFS('Budget Execution 2021'!$F:$F,'Budget Execution 2021'!$A:$A,'تنفيذ الميزانية  - جهات'!AN1,'Budget Execution 2021'!$C:$C,$A$9)</f>
        <v>80280000.000000015</v>
      </c>
      <c r="AP9" s="17">
        <f>-SUMIFS('Budget Execution 2021'!$G:$G,'Budget Execution 2021'!$A:$A,'تنفيذ الميزانية  - جهات'!AN1,'Budget Execution 2021'!$C:$C,$A$9)</f>
        <v>80794500.409999996</v>
      </c>
      <c r="AQ9" s="17">
        <f t="shared" si="58"/>
        <v>514500.40999998152</v>
      </c>
      <c r="AR9" s="17">
        <f>-SUMIFS('Budget Execution 2021'!$E:$E,'Budget Execution 2021'!$A:$A,'تنفيذ الميزانية  - جهات'!AR1,'Budget Execution 2021'!$C:$C,$A$9)</f>
        <v>1650000</v>
      </c>
      <c r="AS9" s="17">
        <f>-SUMIFS('Budget Execution 2021'!$F:$F,'Budget Execution 2021'!$A:$A,'تنفيذ الميزانية  - جهات'!AR1,'Budget Execution 2021'!$C:$C,$A$9)</f>
        <v>1650000</v>
      </c>
      <c r="AT9" s="17">
        <f>-SUMIFS('Budget Execution 2021'!$G:$G,'Budget Execution 2021'!$A:$A,'تنفيذ الميزانية  - جهات'!AR1,'Budget Execution 2021'!$C:$C,$A$9)</f>
        <v>2405284.5700000003</v>
      </c>
      <c r="AU9" s="17">
        <f t="shared" si="59"/>
        <v>755284.5700000003</v>
      </c>
      <c r="AV9" s="17">
        <f>-SUMIFS('Budget Execution 2021'!$E:$E,'Budget Execution 2021'!$A:$A,'تنفيذ الميزانية  - جهات'!AV1,'Budget Execution 2021'!$C:$C,$A$9)</f>
        <v>379000000</v>
      </c>
      <c r="AW9" s="17">
        <f>-SUMIFS('Budget Execution 2021'!$F:$F,'Budget Execution 2021'!$A:$A,'تنفيذ الميزانية  - جهات'!AV1,'Budget Execution 2021'!$C:$C,$A$9)</f>
        <v>379000000</v>
      </c>
      <c r="AX9" s="17">
        <f>-SUMIFS('Budget Execution 2021'!$G:$G,'Budget Execution 2021'!$A:$A,'تنفيذ الميزانية  - جهات'!AV1,'Budget Execution 2021'!$C:$C,$A$9)</f>
        <v>530371910.88999999</v>
      </c>
      <c r="AY9" s="17">
        <f t="shared" si="60"/>
        <v>151371910.88999999</v>
      </c>
      <c r="AZ9" s="17">
        <f>-SUMIFS('Budget Execution 2021'!$E:$E,'Budget Execution 2021'!$A:$A,'تنفيذ الميزانية  - جهات'!AZ1,'Budget Execution 2021'!$C:$C,$A$9)</f>
        <v>3878999999.9999995</v>
      </c>
      <c r="BA9" s="17">
        <f>-SUMIFS('Budget Execution 2021'!$F:$F,'Budget Execution 2021'!$A:$A,'تنفيذ الميزانية  - جهات'!AZ1,'Budget Execution 2021'!$C:$C,$A$9)</f>
        <v>3878999999.9999995</v>
      </c>
      <c r="BB9" s="17">
        <f>-SUMIFS('Budget Execution 2021'!$G:$G,'Budget Execution 2021'!$A:$A,'تنفيذ الميزانية  - جهات'!AZ1,'Budget Execution 2021'!$C:$C,$A$9)</f>
        <v>5751764651.2600002</v>
      </c>
      <c r="BC9" s="17">
        <f t="shared" si="61"/>
        <v>1872764651.2600007</v>
      </c>
      <c r="BD9" s="17">
        <f>-SUMIFS('Budget Execution 2021'!$E:$E,'Budget Execution 2021'!$A:$A,'تنفيذ الميزانية  - جهات'!BD1,'Budget Execution 2021'!$C:$C,$A$9)</f>
        <v>0</v>
      </c>
      <c r="BE9" s="17">
        <f>-SUMIFS('Budget Execution 2021'!$F:$F,'Budget Execution 2021'!$A:$A,'تنفيذ الميزانية  - جهات'!BD1,'Budget Execution 2021'!$C:$C,$A$9)</f>
        <v>0</v>
      </c>
      <c r="BF9" s="17">
        <f>-SUMIFS('Budget Execution 2021'!$G:$G,'Budget Execution 2021'!$A:$A,'تنفيذ الميزانية  - جهات'!BD1,'Budget Execution 2021'!$C:$C,$A$9)</f>
        <v>0</v>
      </c>
      <c r="BG9" s="17">
        <f t="shared" si="62"/>
        <v>0</v>
      </c>
      <c r="BH9" s="17">
        <f>-SUMIFS('Budget Execution 2021'!$E:$E,'Budget Execution 2021'!$A:$A,'تنفيذ الميزانية  - جهات'!BH1,'Budget Execution 2021'!$C:$C,$A$9)</f>
        <v>197290000</v>
      </c>
      <c r="BI9" s="17">
        <f>-SUMIFS('Budget Execution 2021'!$F:$F,'Budget Execution 2021'!$A:$A,'تنفيذ الميزانية  - جهات'!BH1,'Budget Execution 2021'!$C:$C,$A$9)</f>
        <v>197290000</v>
      </c>
      <c r="BJ9" s="17">
        <f>-SUMIFS('Budget Execution 2021'!$G:$G,'Budget Execution 2021'!$A:$A,'تنفيذ الميزانية  - جهات'!BH1,'Budget Execution 2021'!$C:$C,$A$9)</f>
        <v>291827920.96000004</v>
      </c>
      <c r="BK9" s="17">
        <f t="shared" si="63"/>
        <v>94537920.960000038</v>
      </c>
      <c r="BL9" s="17">
        <f>-SUMIFS('Budget Execution 2021'!$E:$E,'Budget Execution 2021'!$A:$A,'تنفيذ الميزانية  - جهات'!BL1,'Budget Execution 2021'!$C:$C,$A$9)</f>
        <v>93675000.000000015</v>
      </c>
      <c r="BM9" s="17">
        <f>-SUMIFS('Budget Execution 2021'!$F:$F,'Budget Execution 2021'!$A:$A,'تنفيذ الميزانية  - جهات'!BL1,'Budget Execution 2021'!$C:$C,$A$9)</f>
        <v>93675000.000000015</v>
      </c>
      <c r="BN9" s="17">
        <f>-SUMIFS('Budget Execution 2021'!$G:$G,'Budget Execution 2021'!$A:$A,'تنفيذ الميزانية  - جهات'!BL1,'Budget Execution 2021'!$C:$C,$A$9)</f>
        <v>99379575.87000002</v>
      </c>
      <c r="BO9" s="17">
        <f t="shared" si="64"/>
        <v>5704575.8700000048</v>
      </c>
      <c r="BP9" s="17">
        <f>-SUMIFS('Budget Execution 2021'!$E:$E,'Budget Execution 2021'!$A:$A,'تنفيذ الميزانية  - جهات'!BP1,'Budget Execution 2021'!$C:$C,$A$9)</f>
        <v>492999.99999999988</v>
      </c>
      <c r="BQ9" s="17">
        <f>-SUMIFS('Budget Execution 2021'!$F:$F,'Budget Execution 2021'!$A:$A,'تنفيذ الميزانية  - جهات'!BP1,'Budget Execution 2021'!$C:$C,$A$9)</f>
        <v>492999.99999999988</v>
      </c>
      <c r="BR9" s="17">
        <f>-SUMIFS('Budget Execution 2021'!$G:$G,'Budget Execution 2021'!$A:$A,'تنفيذ الميزانية  - جهات'!BP1,'Budget Execution 2021'!$C:$C,$A$9)</f>
        <v>11098065.869999999</v>
      </c>
      <c r="BS9" s="17">
        <f t="shared" si="65"/>
        <v>10605065.869999999</v>
      </c>
      <c r="BT9" s="17">
        <f>-SUMIFS('Budget Execution 2021'!$E:$E,'Budget Execution 2021'!$A:$A,'تنفيذ الميزانية  - جهات'!BT1,'Budget Execution 2021'!$C:$C,$A$9)</f>
        <v>0</v>
      </c>
      <c r="BU9" s="17">
        <f>-SUMIFS('Budget Execution 2021'!$F:$F,'Budget Execution 2021'!$A:$A,'تنفيذ الميزانية  - جهات'!BT1,'Budget Execution 2021'!$C:$C,$A$9)</f>
        <v>0</v>
      </c>
      <c r="BV9" s="17">
        <f>-SUMIFS('Budget Execution 2021'!$G:$G,'Budget Execution 2021'!$A:$A,'تنفيذ الميزانية  - جهات'!BT1,'Budget Execution 2021'!$C:$C,$A$9)</f>
        <v>42676.33</v>
      </c>
      <c r="BW9" s="17">
        <f t="shared" si="66"/>
        <v>42676.33</v>
      </c>
      <c r="BX9" s="17">
        <f>-SUMIFS('Budget Execution 2021'!$E:$E,'Budget Execution 2021'!$A:$A,'تنفيذ الميزانية  - جهات'!BX1,'Budget Execution 2021'!$C:$C,$A$9)</f>
        <v>0</v>
      </c>
      <c r="BY9" s="17">
        <f>-SUMIFS('Budget Execution 2021'!$F:$F,'Budget Execution 2021'!$A:$A,'تنفيذ الميزانية  - جهات'!BX1,'Budget Execution 2021'!$C:$C,$A$9)</f>
        <v>0</v>
      </c>
      <c r="BZ9" s="17">
        <f>-SUMIFS('Budget Execution 2021'!$G:$G,'Budget Execution 2021'!$A:$A,'تنفيذ الميزانية  - جهات'!BX1,'Budget Execution 2021'!$C:$C,$A$9)</f>
        <v>0</v>
      </c>
      <c r="CA9" s="17">
        <f t="shared" si="67"/>
        <v>0</v>
      </c>
      <c r="CB9" s="17">
        <f>-SUMIFS('Budget Execution 2021'!$E:$E,'Budget Execution 2021'!$A:$A,'تنفيذ الميزانية  - جهات'!CB1,'Budget Execution 2021'!$C:$C,$A$9)</f>
        <v>0</v>
      </c>
      <c r="CC9" s="17">
        <f>-SUMIFS('Budget Execution 2021'!$F:$F,'Budget Execution 2021'!$A:$A,'تنفيذ الميزانية  - جهات'!CB1,'Budget Execution 2021'!$C:$C,$A$9)</f>
        <v>0</v>
      </c>
      <c r="CD9" s="17">
        <f>-SUMIFS('Budget Execution 2021'!$G:$G,'Budget Execution 2021'!$A:$A,'تنفيذ الميزانية  - جهات'!CB1,'Budget Execution 2021'!$C:$C,$A$9)</f>
        <v>0</v>
      </c>
      <c r="CE9" s="17">
        <f t="shared" si="68"/>
        <v>0</v>
      </c>
      <c r="CF9" s="17">
        <f>-SUMIFS('Budget Execution 2021'!$E:$E,'Budget Execution 2021'!$A:$A,'تنفيذ الميزانية  - جهات'!CF1,'Budget Execution 2021'!$C:$C,$A$9)</f>
        <v>0</v>
      </c>
      <c r="CG9" s="17">
        <f>-SUMIFS('Budget Execution 2021'!$F:$F,'Budget Execution 2021'!$A:$A,'تنفيذ الميزانية  - جهات'!CF1,'Budget Execution 2021'!$C:$C,$A$9)</f>
        <v>0</v>
      </c>
      <c r="CH9" s="17">
        <f>-SUMIFS('Budget Execution 2021'!$G:$G,'Budget Execution 2021'!$A:$A,'تنفيذ الميزانية  - جهات'!CF1,'Budget Execution 2021'!$C:$C,$A$9)</f>
        <v>0</v>
      </c>
      <c r="CI9" s="17">
        <f t="shared" si="69"/>
        <v>0</v>
      </c>
      <c r="CJ9" s="17">
        <f>-SUMIFS('Budget Execution 2021'!$E:$E,'Budget Execution 2021'!$A:$A,'تنفيذ الميزانية  - جهات'!CJ1,'Budget Execution 2021'!$C:$C,$A$9)</f>
        <v>22198340000.000004</v>
      </c>
      <c r="CK9" s="17">
        <f>-SUMIFS('Budget Execution 2021'!$F:$F,'Budget Execution 2021'!$A:$A,'تنفيذ الميزانية  - جهات'!CJ1,'Budget Execution 2021'!$C:$C,$A$9)</f>
        <v>22198340000.000004</v>
      </c>
      <c r="CL9" s="17">
        <f>-SUMIFS('Budget Execution 2021'!$G:$G,'Budget Execution 2021'!$A:$A,'تنفيذ الميزانية  - جهات'!CJ1,'Budget Execution 2021'!$C:$C,$A$9)</f>
        <v>24847558064.969997</v>
      </c>
      <c r="CM9" s="17">
        <f t="shared" si="70"/>
        <v>2649218064.9699936</v>
      </c>
      <c r="CN9" s="17">
        <f>-SUMIFS('Budget Execution 2021'!$E:$E,'Budget Execution 2021'!$A:$A,'تنفيذ الميزانية  - جهات'!CN1,'Budget Execution 2021'!$C:$C,$A$9)</f>
        <v>0</v>
      </c>
      <c r="CO9" s="17">
        <f>-SUMIFS('Budget Execution 2021'!$F:$F,'Budget Execution 2021'!$A:$A,'تنفيذ الميزانية  - جهات'!CN1,'Budget Execution 2021'!$C:$C,$A$9)</f>
        <v>0</v>
      </c>
      <c r="CP9" s="17">
        <f>-SUMIFS('Budget Execution 2021'!$G:$G,'Budget Execution 2021'!$A:$A,'تنفيذ الميزانية  - جهات'!CN1,'Budget Execution 2021'!$C:$C,$A$9)</f>
        <v>0</v>
      </c>
      <c r="CQ9" s="17">
        <f t="shared" si="71"/>
        <v>0</v>
      </c>
      <c r="CR9" s="17">
        <f>-SUMIFS('Budget Execution 2021'!$E:$E,'Budget Execution 2021'!$A:$A,'تنفيذ الميزانية  - جهات'!CR1,'Budget Execution 2021'!$C:$C,$A$9)</f>
        <v>47689999.999999993</v>
      </c>
      <c r="CS9" s="17">
        <f>-SUMIFS('Budget Execution 2021'!$F:$F,'Budget Execution 2021'!$A:$A,'تنفيذ الميزانية  - جهات'!CR1,'Budget Execution 2021'!$C:$C,$A$9)</f>
        <v>47689999.999999993</v>
      </c>
      <c r="CT9" s="17">
        <f>-SUMIFS('Budget Execution 2021'!$G:$G,'Budget Execution 2021'!$A:$A,'تنفيذ الميزانية  - جهات'!CR1,'Budget Execution 2021'!$C:$C,$A$9)</f>
        <v>54786154.469999991</v>
      </c>
      <c r="CU9" s="17">
        <f t="shared" si="72"/>
        <v>7096154.4699999988</v>
      </c>
      <c r="CV9" s="17">
        <f>-SUMIFS('Budget Execution 2021'!$E:$E,'Budget Execution 2021'!$A:$A,'تنفيذ الميزانية  - جهات'!CV1,'Budget Execution 2021'!$C:$C,$A$9)</f>
        <v>383452999.99999994</v>
      </c>
      <c r="CW9" s="17">
        <f>-SUMIFS('Budget Execution 2021'!$F:$F,'Budget Execution 2021'!$A:$A,'تنفيذ الميزانية  - جهات'!CV1,'Budget Execution 2021'!$C:$C,$A$9)</f>
        <v>383452999.99999994</v>
      </c>
      <c r="CX9" s="17">
        <f>-SUMIFS('Budget Execution 2021'!$G:$G,'Budget Execution 2021'!$A:$A,'تنفيذ الميزانية  - جهات'!CV1,'Budget Execution 2021'!$C:$C,$A$9)</f>
        <v>484929293.32999998</v>
      </c>
      <c r="CY9" s="17">
        <f t="shared" si="73"/>
        <v>101476293.33000004</v>
      </c>
      <c r="CZ9" s="17">
        <f>-SUMIFS('Budget Execution 2021'!$E:$E,'Budget Execution 2021'!$A:$A,'تنفيذ الميزانية  - جهات'!CZ1,'Budget Execution 2021'!$C:$C,$A$9)</f>
        <v>0</v>
      </c>
      <c r="DA9" s="17">
        <f>-SUMIFS('Budget Execution 2021'!$F:$F,'Budget Execution 2021'!$A:$A,'تنفيذ الميزانية  - جهات'!CZ1,'Budget Execution 2021'!$C:$C,$A$9)</f>
        <v>0</v>
      </c>
      <c r="DB9" s="17">
        <f>-SUMIFS('Budget Execution 2021'!$G:$G,'Budget Execution 2021'!$A:$A,'تنفيذ الميزانية  - جهات'!CZ1,'Budget Execution 2021'!$C:$C,$A$9)</f>
        <v>173997.18</v>
      </c>
      <c r="DC9" s="17">
        <f t="shared" si="74"/>
        <v>173997.18</v>
      </c>
      <c r="DD9" s="17">
        <f>-SUMIFS('Budget Execution 2021'!$E:$E,'Budget Execution 2021'!$A:$A,'تنفيذ الميزانية  - جهات'!DD1,'Budget Execution 2021'!$C:$C,$A$9)</f>
        <v>7100000</v>
      </c>
      <c r="DE9" s="17">
        <f>-SUMIFS('Budget Execution 2021'!$F:$F,'Budget Execution 2021'!$A:$A,'تنفيذ الميزانية  - جهات'!DD1,'Budget Execution 2021'!$C:$C,$A$9)</f>
        <v>7100000</v>
      </c>
      <c r="DF9" s="17">
        <f>-SUMIFS('Budget Execution 2021'!$G:$G,'Budget Execution 2021'!$A:$A,'تنفيذ الميزانية  - جهات'!DD1,'Budget Execution 2021'!$C:$C,$A$9)</f>
        <v>10653515.649999999</v>
      </c>
      <c r="DG9" s="17">
        <f t="shared" si="75"/>
        <v>3553515.6499999985</v>
      </c>
      <c r="DH9" s="17">
        <f>-SUMIFS('Budget Execution 2021'!$E:$E,'Budget Execution 2021'!$A:$A,'تنفيذ الميزانية  - جهات'!DH1,'Budget Execution 2021'!$C:$C,$A$9)</f>
        <v>0</v>
      </c>
      <c r="DI9" s="17">
        <f>-SUMIFS('Budget Execution 2021'!$F:$F,'Budget Execution 2021'!$A:$A,'تنفيذ الميزانية  - جهات'!DH1,'Budget Execution 2021'!$C:$C,$A$9)</f>
        <v>0</v>
      </c>
      <c r="DJ9" s="17">
        <f>-SUMIFS('Budget Execution 2021'!$G:$G,'Budget Execution 2021'!$A:$A,'تنفيذ الميزانية  - جهات'!DH1,'Budget Execution 2021'!$C:$C,$A$9)</f>
        <v>212926.42</v>
      </c>
      <c r="DK9" s="17">
        <f t="shared" si="76"/>
        <v>212926.42</v>
      </c>
      <c r="DL9" s="17">
        <f>-SUMIFS('Budget Execution 2021'!$E:$E,'Budget Execution 2021'!$A:$A,'تنفيذ الميزانية  - جهات'!DL1,'Budget Execution 2021'!$C:$C,$A$9)</f>
        <v>0</v>
      </c>
      <c r="DM9" s="17">
        <f>-SUMIFS('Budget Execution 2021'!$F:$F,'Budget Execution 2021'!$A:$A,'تنفيذ الميزانية  - جهات'!DL1,'Budget Execution 2021'!$C:$C,$A$9)</f>
        <v>0</v>
      </c>
      <c r="DN9" s="17">
        <f>-SUMIFS('Budget Execution 2021'!$G:$G,'Budget Execution 2021'!$A:$A,'تنفيذ الميزانية  - جهات'!DL1,'Budget Execution 2021'!$C:$C,$A$9)</f>
        <v>7580331.5999999987</v>
      </c>
      <c r="DO9" s="17">
        <f t="shared" si="77"/>
        <v>7580331.5999999987</v>
      </c>
      <c r="DP9" s="17">
        <f>-SUMIFS('Budget Execution 2021'!$E:$E,'Budget Execution 2021'!$A:$A,'تنفيذ الميزانية  - جهات'!DP1,'Budget Execution 2021'!$C:$C,$A$9)</f>
        <v>0</v>
      </c>
      <c r="DQ9" s="17">
        <f>-SUMIFS('Budget Execution 2021'!$F:$F,'Budget Execution 2021'!$A:$A,'تنفيذ الميزانية  - جهات'!DP1,'Budget Execution 2021'!$C:$C,$A$9)</f>
        <v>0</v>
      </c>
      <c r="DR9" s="17">
        <f>-SUMIFS('Budget Execution 2021'!$G:$G,'Budget Execution 2021'!$A:$A,'تنفيذ الميزانية  - جهات'!DP1,'Budget Execution 2021'!$C:$C,$A$9)</f>
        <v>0</v>
      </c>
      <c r="DS9" s="17">
        <f t="shared" si="78"/>
        <v>0</v>
      </c>
      <c r="DT9" s="17">
        <f>-SUMIFS('Budget Execution 2021'!$E:$E,'Budget Execution 2021'!$A:$A,'تنفيذ الميزانية  - جهات'!DT1,'Budget Execution 2021'!$C:$C,$A$9)</f>
        <v>0</v>
      </c>
      <c r="DU9" s="17">
        <f>-SUMIFS('Budget Execution 2021'!$F:$F,'Budget Execution 2021'!$A:$A,'تنفيذ الميزانية  - جهات'!DT1,'Budget Execution 2021'!$C:$C,$A$9)</f>
        <v>0</v>
      </c>
      <c r="DV9" s="17">
        <f>-SUMIFS('Budget Execution 2021'!$G:$G,'Budget Execution 2021'!$A:$A,'تنفيذ الميزانية  - جهات'!DT1,'Budget Execution 2021'!$C:$C,$A$9)</f>
        <v>1035044.44</v>
      </c>
      <c r="DW9" s="17">
        <f t="shared" si="79"/>
        <v>1035044.44</v>
      </c>
      <c r="DX9" s="17">
        <f>-SUMIFS('Budget Execution 2021'!$E:$E,'Budget Execution 2021'!$A:$A,'تنفيذ الميزانية  - جهات'!DX1,'Budget Execution 2021'!$C:$C,$A$9)</f>
        <v>0</v>
      </c>
      <c r="DY9" s="17">
        <f>-SUMIFS('Budget Execution 2021'!$F:$F,'Budget Execution 2021'!$A:$A,'تنفيذ الميزانية  - جهات'!DX1,'Budget Execution 2021'!$C:$C,$A$9)</f>
        <v>0</v>
      </c>
      <c r="DZ9" s="17">
        <f>-SUMIFS('Budget Execution 2021'!$G:$G,'Budget Execution 2021'!$A:$A,'تنفيذ الميزانية  - جهات'!DX1,'Budget Execution 2021'!$C:$C,$A$9)</f>
        <v>0</v>
      </c>
      <c r="EA9" s="17">
        <f t="shared" si="80"/>
        <v>0</v>
      </c>
      <c r="EB9" s="17">
        <f>-SUMIFS('Budget Execution 2021'!$E:$E,'Budget Execution 2021'!$A:$A,'تنفيذ الميزانية  - جهات'!EB1,'Budget Execution 2021'!$C:$C,$A$9)</f>
        <v>8697000</v>
      </c>
      <c r="EC9" s="17">
        <f>-SUMIFS('Budget Execution 2021'!$F:$F,'Budget Execution 2021'!$A:$A,'تنفيذ الميزانية  - جهات'!EB1,'Budget Execution 2021'!$C:$C,$A$9)</f>
        <v>8697000</v>
      </c>
      <c r="ED9" s="17">
        <f>-SUMIFS('Budget Execution 2021'!$G:$G,'Budget Execution 2021'!$A:$A,'تنفيذ الميزانية  - جهات'!EB1,'Budget Execution 2021'!$C:$C,$A$9)</f>
        <v>8302923.290000001</v>
      </c>
      <c r="EE9" s="17">
        <f t="shared" si="81"/>
        <v>-394076.70999999903</v>
      </c>
      <c r="EF9" s="17">
        <f>-SUMIFS('Budget Execution 2021'!$E:$E,'Budget Execution 2021'!$A:$A,'تنفيذ الميزانية  - جهات'!EF1,'Budget Execution 2021'!$C:$C,$A$9)</f>
        <v>70000</v>
      </c>
      <c r="EG9" s="17">
        <f>-SUMIFS('Budget Execution 2021'!$F:$F,'Budget Execution 2021'!$A:$A,'تنفيذ الميزانية  - جهات'!EF1,'Budget Execution 2021'!$C:$C,$A$9)</f>
        <v>70000</v>
      </c>
      <c r="EH9" s="17">
        <f>-SUMIFS('Budget Execution 2021'!$G:$G,'Budget Execution 2021'!$A:$A,'تنفيذ الميزانية  - جهات'!EF1,'Budget Execution 2021'!$C:$C,$A$9)</f>
        <v>17503.329999999998</v>
      </c>
      <c r="EI9" s="17">
        <f t="shared" si="82"/>
        <v>-52496.67</v>
      </c>
      <c r="EJ9" s="17">
        <f>-SUMIFS('Budget Execution 2021'!$E:$E,'Budget Execution 2021'!$A:$A,'تنفيذ الميزانية  - جهات'!EJ1,'Budget Execution 2021'!$C:$C,$A$9)</f>
        <v>100000</v>
      </c>
      <c r="EK9" s="17">
        <f>-SUMIFS('Budget Execution 2021'!$F:$F,'Budget Execution 2021'!$A:$A,'تنفيذ الميزانية  - جهات'!EJ1,'Budget Execution 2021'!$C:$C,$A$9)</f>
        <v>100000</v>
      </c>
      <c r="EL9" s="17">
        <f>-SUMIFS('Budget Execution 2021'!$G:$G,'Budget Execution 2021'!$A:$A,'تنفيذ الميزانية  - جهات'!EJ1,'Budget Execution 2021'!$C:$C,$A$9)</f>
        <v>180460.02</v>
      </c>
      <c r="EM9" s="17">
        <f t="shared" si="83"/>
        <v>80460.01999999999</v>
      </c>
      <c r="EN9" s="17">
        <f>-SUMIFS('Budget Execution 2021'!$E:$E,'Budget Execution 2021'!$A:$A,'تنفيذ الميزانية  - جهات'!EN1,'Budget Execution 2021'!$C:$C,$A$9)</f>
        <v>100000000</v>
      </c>
      <c r="EO9" s="17">
        <f>-SUMIFS('Budget Execution 2021'!$F:$F,'Budget Execution 2021'!$A:$A,'تنفيذ الميزانية  - جهات'!EN1,'Budget Execution 2021'!$C:$C,$A$9)</f>
        <v>100000000</v>
      </c>
      <c r="EP9" s="17">
        <f>-SUMIFS('Budget Execution 2021'!$G:$G,'Budget Execution 2021'!$A:$A,'تنفيذ الميزانية  - جهات'!EN1,'Budget Execution 2021'!$C:$C,$A$9)</f>
        <v>89264875.540000007</v>
      </c>
      <c r="EQ9" s="17">
        <f t="shared" si="84"/>
        <v>-10735124.459999993</v>
      </c>
      <c r="ER9" s="17">
        <f>-SUMIFS('Budget Execution 2021'!$E:$E,'Budget Execution 2021'!$A:$A,'تنفيذ الميزانية  - جهات'!ER1,'Budget Execution 2021'!$C:$C,$A$9)</f>
        <v>32966000</v>
      </c>
      <c r="ES9" s="17">
        <f>-SUMIFS('Budget Execution 2021'!$F:$F,'Budget Execution 2021'!$A:$A,'تنفيذ الميزانية  - جهات'!ER1,'Budget Execution 2021'!$C:$C,$A$9)</f>
        <v>32966000</v>
      </c>
      <c r="ET9" s="17">
        <f>-SUMIFS('Budget Execution 2021'!$G:$G,'Budget Execution 2021'!$A:$A,'تنفيذ الميزانية  - جهات'!ER1,'Budget Execution 2021'!$C:$C,$A$9)</f>
        <v>37105704.979999997</v>
      </c>
      <c r="EU9" s="17">
        <f t="shared" si="85"/>
        <v>4139704.9799999967</v>
      </c>
      <c r="EV9" s="17">
        <f>-SUMIFS('Budget Execution 2021'!$E:$E,'Budget Execution 2021'!$A:$A,'تنفيذ الميزانية  - جهات'!EV1,'Budget Execution 2021'!$C:$C,$A$9)</f>
        <v>50000000</v>
      </c>
      <c r="EW9" s="17">
        <f>-SUMIFS('Budget Execution 2021'!$F:$F,'Budget Execution 2021'!$A:$A,'تنفيذ الميزانية  - جهات'!EV1,'Budget Execution 2021'!$C:$C,$A$9)</f>
        <v>50000000</v>
      </c>
      <c r="EX9" s="17">
        <f>-SUMIFS('Budget Execution 2021'!$G:$G,'Budget Execution 2021'!$A:$A,'تنفيذ الميزانية  - جهات'!EV1,'Budget Execution 2021'!$C:$C,$A$9)</f>
        <v>65416658.649999999</v>
      </c>
      <c r="EY9" s="17">
        <f t="shared" si="86"/>
        <v>15416658.649999999</v>
      </c>
      <c r="EZ9" s="17">
        <f>-SUMIFS('Budget Execution 2021'!$E:$E,'Budget Execution 2021'!$A:$A,'تنفيذ الميزانية  - جهات'!EZ1,'Budget Execution 2021'!$C:$C,$A$9)</f>
        <v>300000</v>
      </c>
      <c r="FA9" s="17">
        <f>-SUMIFS('Budget Execution 2021'!$F:$F,'Budget Execution 2021'!$A:$A,'تنفيذ الميزانية  - جهات'!EZ1,'Budget Execution 2021'!$C:$C,$A$9)</f>
        <v>300000</v>
      </c>
      <c r="FB9" s="17">
        <f>-SUMIFS('Budget Execution 2021'!$G:$G,'Budget Execution 2021'!$A:$A,'تنفيذ الميزانية  - جهات'!EZ1,'Budget Execution 2021'!$C:$C,$A$9)</f>
        <v>556458.41</v>
      </c>
      <c r="FC9" s="17">
        <f t="shared" si="87"/>
        <v>256458.41000000003</v>
      </c>
      <c r="FD9" s="17">
        <f>-SUMIFS('Budget Execution 2021'!$E:$E,'Budget Execution 2021'!$A:$A,'تنفيذ الميزانية  - جهات'!FD1,'Budget Execution 2021'!$C:$C,$A$9)</f>
        <v>183000000</v>
      </c>
      <c r="FE9" s="17">
        <f>-SUMIFS('Budget Execution 2021'!$F:$F,'Budget Execution 2021'!$A:$A,'تنفيذ الميزانية  - جهات'!FD1,'Budget Execution 2021'!$C:$C,$A$9)</f>
        <v>183000000</v>
      </c>
      <c r="FF9" s="17">
        <f>-SUMIFS('Budget Execution 2021'!$G:$G,'Budget Execution 2021'!$A:$A,'تنفيذ الميزانية  - جهات'!FD1,'Budget Execution 2021'!$C:$C,$A$9)</f>
        <v>146055600.81</v>
      </c>
      <c r="FG9" s="17">
        <f t="shared" si="88"/>
        <v>-36944399.189999998</v>
      </c>
      <c r="FH9" s="17">
        <f>-SUMIFS('Budget Execution 2021'!$E:$E,'Budget Execution 2021'!$A:$A,'تنفيذ الميزانية  - جهات'!FH1,'Budget Execution 2021'!$C:$C,$A$9)</f>
        <v>0</v>
      </c>
      <c r="FI9" s="17">
        <f>-SUMIFS('Budget Execution 2021'!$F:$F,'Budget Execution 2021'!$A:$A,'تنفيذ الميزانية  - جهات'!FH1,'Budget Execution 2021'!$C:$C,$A$9)</f>
        <v>0</v>
      </c>
      <c r="FJ9" s="17">
        <f>-SUMIFS('Budget Execution 2021'!$G:$G,'Budget Execution 2021'!$A:$A,'تنفيذ الميزانية  - جهات'!FH1,'Budget Execution 2021'!$C:$C,$A$9)</f>
        <v>0</v>
      </c>
      <c r="FK9" s="17">
        <f t="shared" si="89"/>
        <v>0</v>
      </c>
      <c r="FL9" s="17">
        <f>-SUMIFS('Budget Execution 2021'!$E:$E,'Budget Execution 2021'!$A:$A,'تنفيذ الميزانية  - جهات'!FL1,'Budget Execution 2021'!$C:$C,$A$9)</f>
        <v>0</v>
      </c>
      <c r="FM9" s="17">
        <f>-SUMIFS('Budget Execution 2021'!$F:$F,'Budget Execution 2021'!$A:$A,'تنفيذ الميزانية  - جهات'!FL1,'Budget Execution 2021'!$C:$C,$A$9)</f>
        <v>0</v>
      </c>
      <c r="FN9" s="17">
        <f>-SUMIFS('Budget Execution 2021'!$G:$G,'Budget Execution 2021'!$A:$A,'تنفيذ الميزانية  - جهات'!FL1,'Budget Execution 2021'!$C:$C,$A$9)</f>
        <v>0</v>
      </c>
      <c r="FO9" s="17">
        <f t="shared" si="90"/>
        <v>0</v>
      </c>
      <c r="FP9" s="17">
        <f>-SUMIFS('Budget Execution 2021'!$E:$E,'Budget Execution 2021'!$A:$A,'تنفيذ الميزانية  - جهات'!FP1,'Budget Execution 2021'!$C:$C,$A$9)</f>
        <v>0</v>
      </c>
      <c r="FQ9" s="17">
        <f>-SUMIFS('Budget Execution 2021'!$F:$F,'Budget Execution 2021'!$A:$A,'تنفيذ الميزانية  - جهات'!FP1,'Budget Execution 2021'!$C:$C,$A$9)</f>
        <v>0</v>
      </c>
      <c r="FR9" s="17">
        <f>-SUMIFS('Budget Execution 2021'!$G:$G,'Budget Execution 2021'!$A:$A,'تنفيذ الميزانية  - جهات'!FP1,'Budget Execution 2021'!$C:$C,$A$9)</f>
        <v>0</v>
      </c>
      <c r="FS9" s="17">
        <f t="shared" si="91"/>
        <v>0</v>
      </c>
      <c r="FT9" s="17">
        <f>-SUMIFS('Budget Execution 2021'!$E:$E,'Budget Execution 2021'!$A:$A,'تنفيذ الميزانية  - جهات'!FT1,'Budget Execution 2021'!$C:$C,$A$9)</f>
        <v>0</v>
      </c>
      <c r="FU9" s="17">
        <f>-SUMIFS('Budget Execution 2021'!$F:$F,'Budget Execution 2021'!$A:$A,'تنفيذ الميزانية  - جهات'!FT1,'Budget Execution 2021'!$C:$C,$A$9)</f>
        <v>0</v>
      </c>
      <c r="FV9" s="17">
        <f>-SUMIFS('Budget Execution 2021'!$G:$G,'Budget Execution 2021'!$A:$A,'تنفيذ الميزانية  - جهات'!FT1,'Budget Execution 2021'!$C:$C,$A$9)</f>
        <v>1774687.97</v>
      </c>
      <c r="FW9" s="17">
        <f t="shared" si="92"/>
        <v>1774687.97</v>
      </c>
      <c r="FX9" s="17">
        <f>-SUMIFS('Budget Execution 2021'!$E:$E,'Budget Execution 2021'!$A:$A,'تنفيذ الميزانية  - جهات'!FX1,'Budget Execution 2021'!$C:$C,$A$9)</f>
        <v>0</v>
      </c>
      <c r="FY9" s="17">
        <f>-SUMIFS('Budget Execution 2021'!$F:$F,'Budget Execution 2021'!$A:$A,'تنفيذ الميزانية  - جهات'!FX1,'Budget Execution 2021'!$C:$C,$A$9)</f>
        <v>0</v>
      </c>
      <c r="FZ9" s="17">
        <f>-SUMIFS('Budget Execution 2021'!$G:$G,'Budget Execution 2021'!$A:$A,'تنفيذ الميزانية  - جهات'!FX1,'Budget Execution 2021'!$C:$C,$A$9)</f>
        <v>19175</v>
      </c>
      <c r="GA9" s="17">
        <f t="shared" si="93"/>
        <v>19175</v>
      </c>
      <c r="GB9" s="17">
        <f>-SUMIFS('Budget Execution 2021'!$E:$E,'Budget Execution 2021'!$A:$A,'تنفيذ الميزانية  - جهات'!GB1,'Budget Execution 2021'!$C:$C,$A$9)</f>
        <v>0</v>
      </c>
      <c r="GC9" s="17">
        <f>-SUMIFS('Budget Execution 2021'!$F:$F,'Budget Execution 2021'!$A:$A,'تنفيذ الميزانية  - جهات'!GB1,'Budget Execution 2021'!$C:$C,$A$9)</f>
        <v>0</v>
      </c>
      <c r="GD9" s="17">
        <f>-SUMIFS('Budget Execution 2021'!$G:$G,'Budget Execution 2021'!$A:$A,'تنفيذ الميزانية  - جهات'!GB1,'Budget Execution 2021'!$C:$C,$A$9)</f>
        <v>0</v>
      </c>
      <c r="GE9" s="17">
        <f t="shared" si="94"/>
        <v>0</v>
      </c>
      <c r="GF9" s="17">
        <f>-SUMIFS('Budget Execution 2021'!$E:$E,'Budget Execution 2021'!$A:$A,'تنفيذ الميزانية  - جهات'!GF1,'Budget Execution 2021'!$C:$C,$A$9)</f>
        <v>1093904000</v>
      </c>
      <c r="GG9" s="17">
        <f>-SUMIFS('Budget Execution 2021'!$F:$F,'Budget Execution 2021'!$A:$A,'تنفيذ الميزانية  - جهات'!GF1,'Budget Execution 2021'!$C:$C,$A$9)</f>
        <v>1141234000</v>
      </c>
      <c r="GH9" s="17">
        <f>-SUMIFS('Budget Execution 2021'!$G:$G,'Budget Execution 2021'!$A:$A,'تنفيذ الميزانية  - جهات'!GF1,'Budget Execution 2021'!$C:$C,$A$9)</f>
        <v>981244568</v>
      </c>
      <c r="GI9" s="17">
        <f t="shared" si="95"/>
        <v>-159989432</v>
      </c>
      <c r="GJ9" s="17">
        <f>-SUMIFS('Budget Execution 2021'!$E:$E,'Budget Execution 2021'!$A:$A,'تنفيذ الميزانية  - جهات'!GJ1,'Budget Execution 2021'!$C:$C,$A$9)</f>
        <v>280087000</v>
      </c>
      <c r="GK9" s="17">
        <f>-SUMIFS('Budget Execution 2021'!$F:$F,'Budget Execution 2021'!$A:$A,'تنفيذ الميزانية  - جهات'!GJ1,'Budget Execution 2021'!$C:$C,$A$9)</f>
        <v>280087000</v>
      </c>
      <c r="GL9" s="17">
        <f>-SUMIFS('Budget Execution 2021'!$G:$G,'Budget Execution 2021'!$A:$A,'تنفيذ الميزانية  - جهات'!GJ1,'Budget Execution 2021'!$C:$C,$A$9)</f>
        <v>277064646.92000002</v>
      </c>
      <c r="GM9" s="17">
        <f t="shared" si="96"/>
        <v>-3022353.0799999833</v>
      </c>
    </row>
    <row r="10" spans="1:195" customFormat="1" ht="15" customHeight="1" thickBot="1"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</row>
    <row r="11" spans="1:195" s="9" customFormat="1" ht="30" customHeight="1" thickBot="1">
      <c r="B11" s="12" t="s">
        <v>13</v>
      </c>
      <c r="C11"/>
      <c r="D11" s="14">
        <f t="shared" ref="D11" si="97">D12+D21</f>
        <v>60248693000</v>
      </c>
      <c r="E11" s="14">
        <f>E12+E21</f>
        <v>62076473999.999992</v>
      </c>
      <c r="F11" s="14">
        <f>F12+F21</f>
        <v>53938396707.660004</v>
      </c>
      <c r="G11" s="14">
        <f t="shared" ref="G11:G19" si="98">F11-E11</f>
        <v>-8138077292.3399887</v>
      </c>
      <c r="H11" s="14">
        <f t="shared" ref="H11:J11" si="99">H12+H21</f>
        <v>1281210000</v>
      </c>
      <c r="I11" s="14">
        <f t="shared" si="99"/>
        <v>1270233959</v>
      </c>
      <c r="J11" s="14">
        <f t="shared" si="99"/>
        <v>1242462821.75</v>
      </c>
      <c r="K11" s="14">
        <f t="shared" ref="K11:K19" si="100">J11-I11</f>
        <v>-27771137.25</v>
      </c>
      <c r="L11" s="14">
        <f t="shared" ref="L11:N11" si="101">L12+L21</f>
        <v>312875000</v>
      </c>
      <c r="M11" s="14">
        <f t="shared" si="101"/>
        <v>311464000</v>
      </c>
      <c r="N11" s="14">
        <f t="shared" si="101"/>
        <v>281602434.76999998</v>
      </c>
      <c r="O11" s="14">
        <f t="shared" ref="O11:O19" si="102">N11-M11</f>
        <v>-29861565.230000019</v>
      </c>
      <c r="P11" s="14">
        <f t="shared" ref="P11" si="103">P12+P21</f>
        <v>2424322000</v>
      </c>
      <c r="Q11" s="14">
        <f t="shared" ref="Q11:BN11" si="104">Q12+Q21</f>
        <v>2424122000</v>
      </c>
      <c r="R11" s="14">
        <f t="shared" si="104"/>
        <v>2326733020.5500007</v>
      </c>
      <c r="S11" s="14">
        <f t="shared" ref="S11:S19" si="105">R11-Q11</f>
        <v>-97388979.449999332</v>
      </c>
      <c r="T11" s="14">
        <f t="shared" ref="T11" si="106">T12+T21</f>
        <v>6912137999.999999</v>
      </c>
      <c r="U11" s="14">
        <f t="shared" si="104"/>
        <v>6912138000</v>
      </c>
      <c r="V11" s="14">
        <f t="shared" si="104"/>
        <v>6871123095.4800024</v>
      </c>
      <c r="W11" s="14">
        <f>V11-U11</f>
        <v>-41014904.519997597</v>
      </c>
      <c r="X11" s="14">
        <f t="shared" ref="X11" si="107">X12+X21</f>
        <v>6495704000</v>
      </c>
      <c r="Y11" s="14">
        <f t="shared" si="104"/>
        <v>6495704000</v>
      </c>
      <c r="Z11" s="14">
        <f t="shared" si="104"/>
        <v>6495704000</v>
      </c>
      <c r="AA11" s="14">
        <f>Z11-Y11</f>
        <v>0</v>
      </c>
      <c r="AB11" s="14">
        <f t="shared" ref="AB11" si="108">AB12+AB21</f>
        <v>1329816000</v>
      </c>
      <c r="AC11" s="14">
        <f t="shared" si="104"/>
        <v>1329816000</v>
      </c>
      <c r="AD11" s="14">
        <f t="shared" si="104"/>
        <v>1329816000</v>
      </c>
      <c r="AE11" s="14">
        <f>AD11-AC11</f>
        <v>0</v>
      </c>
      <c r="AF11" s="14">
        <f t="shared" ref="AF11" si="109">AF12+AF21</f>
        <v>1053310000</v>
      </c>
      <c r="AG11" s="14">
        <f t="shared" si="104"/>
        <v>1081966382</v>
      </c>
      <c r="AH11" s="14">
        <f t="shared" si="104"/>
        <v>985422243.56999958</v>
      </c>
      <c r="AI11" s="14">
        <f>AH11-AG11</f>
        <v>-96544138.430000424</v>
      </c>
      <c r="AJ11" s="14">
        <f t="shared" ref="AJ11" si="110">AJ12+AJ21</f>
        <v>508629000</v>
      </c>
      <c r="AK11" s="14">
        <f t="shared" si="104"/>
        <v>493629000</v>
      </c>
      <c r="AL11" s="14">
        <f t="shared" si="104"/>
        <v>493575394.08999997</v>
      </c>
      <c r="AM11" s="14">
        <f>AL11-AK11</f>
        <v>-53605.910000026226</v>
      </c>
      <c r="AN11" s="14">
        <f t="shared" ref="AN11:AP11" si="111">AN12+AN21</f>
        <v>115205000</v>
      </c>
      <c r="AO11" s="14">
        <f t="shared" si="111"/>
        <v>116389999.99999997</v>
      </c>
      <c r="AP11" s="14">
        <f t="shared" si="111"/>
        <v>112353760.22999997</v>
      </c>
      <c r="AQ11" s="14">
        <f>AP11-AO11</f>
        <v>-4036239.7699999958</v>
      </c>
      <c r="AR11" s="14">
        <f t="shared" ref="AR11" si="112">AR12+AR21</f>
        <v>211862000</v>
      </c>
      <c r="AS11" s="14">
        <f t="shared" si="104"/>
        <v>214862000</v>
      </c>
      <c r="AT11" s="14">
        <f t="shared" si="104"/>
        <v>171529540.16</v>
      </c>
      <c r="AU11" s="14">
        <f>AT11-AS11</f>
        <v>-43332459.840000004</v>
      </c>
      <c r="AV11" s="14">
        <f t="shared" ref="AV11" si="113">AV12+AV21</f>
        <v>243139000</v>
      </c>
      <c r="AW11" s="14">
        <f t="shared" si="104"/>
        <v>251739999.99999997</v>
      </c>
      <c r="AX11" s="14">
        <f t="shared" si="104"/>
        <v>226124412.38</v>
      </c>
      <c r="AY11" s="14">
        <f>AX11-AW11</f>
        <v>-25615587.619999975</v>
      </c>
      <c r="AZ11" s="14">
        <f t="shared" ref="AZ11" si="114">AZ12+AZ21</f>
        <v>634710000</v>
      </c>
      <c r="BA11" s="14">
        <f t="shared" si="104"/>
        <v>628549581</v>
      </c>
      <c r="BB11" s="14">
        <f t="shared" si="104"/>
        <v>525679091.11999995</v>
      </c>
      <c r="BC11" s="14">
        <f>BB11-BA11</f>
        <v>-102870489.88000005</v>
      </c>
      <c r="BD11" s="14">
        <f t="shared" ref="BD11:BF11" si="115">BD12+BD21</f>
        <v>0</v>
      </c>
      <c r="BE11" s="14">
        <f t="shared" si="115"/>
        <v>1600000</v>
      </c>
      <c r="BF11" s="14">
        <f t="shared" si="115"/>
        <v>1546935.48</v>
      </c>
      <c r="BG11" s="14">
        <f>BF11-BE11</f>
        <v>-53064.520000000019</v>
      </c>
      <c r="BH11" s="14">
        <f t="shared" ref="BH11" si="116">BH12+BH21</f>
        <v>901840000.00000012</v>
      </c>
      <c r="BI11" s="14">
        <f t="shared" si="104"/>
        <v>873866389</v>
      </c>
      <c r="BJ11" s="14">
        <f t="shared" si="104"/>
        <v>848503472.86000025</v>
      </c>
      <c r="BK11" s="14">
        <f>BJ11-BI11</f>
        <v>-25362916.139999747</v>
      </c>
      <c r="BL11" s="14">
        <f t="shared" ref="BL11" si="117">BL12+BL21</f>
        <v>265459000</v>
      </c>
      <c r="BM11" s="14">
        <f t="shared" si="104"/>
        <v>286454279</v>
      </c>
      <c r="BN11" s="14">
        <f t="shared" si="104"/>
        <v>271388855.91000003</v>
      </c>
      <c r="BO11" s="14">
        <f>BN11-BM11</f>
        <v>-15065423.089999974</v>
      </c>
      <c r="BP11" s="14">
        <f t="shared" ref="BP11:CL11" si="118">BP12+BP21</f>
        <v>3222593000.000001</v>
      </c>
      <c r="BQ11" s="14">
        <f t="shared" si="118"/>
        <v>3233940707.000001</v>
      </c>
      <c r="BR11" s="14">
        <f t="shared" si="118"/>
        <v>3215705038.23</v>
      </c>
      <c r="BS11" s="14">
        <f>BR11-BQ11</f>
        <v>-18235668.770000935</v>
      </c>
      <c r="BT11" s="14">
        <f t="shared" si="118"/>
        <v>36510999.999999993</v>
      </c>
      <c r="BU11" s="14">
        <f t="shared" ref="BU11:BX11" si="119">BU12+BU21</f>
        <v>36510999.999999993</v>
      </c>
      <c r="BV11" s="14">
        <f t="shared" si="119"/>
        <v>27769132.240000002</v>
      </c>
      <c r="BW11" s="14">
        <f>BV11-BU11</f>
        <v>-8741867.7599999905</v>
      </c>
      <c r="BX11" s="14">
        <f t="shared" si="119"/>
        <v>5694999.9999999991</v>
      </c>
      <c r="BY11" s="14">
        <f t="shared" ref="BY11:BZ11" si="120">BY12+BY21</f>
        <v>5694999.9999999991</v>
      </c>
      <c r="BZ11" s="14">
        <f t="shared" si="120"/>
        <v>5603606.1099999994</v>
      </c>
      <c r="CA11" s="14">
        <f>BZ11-BY11</f>
        <v>-91393.889999999665</v>
      </c>
      <c r="CB11" s="14">
        <f t="shared" ref="CB11" si="121">CB12+CB21</f>
        <v>0</v>
      </c>
      <c r="CC11" s="14">
        <f t="shared" ref="CC11:CJ11" si="122">CC12+CC21</f>
        <v>0</v>
      </c>
      <c r="CD11" s="14">
        <f t="shared" si="122"/>
        <v>0</v>
      </c>
      <c r="CE11" s="14">
        <f>CD11-CC11</f>
        <v>0</v>
      </c>
      <c r="CF11" s="14">
        <f t="shared" si="122"/>
        <v>5406000</v>
      </c>
      <c r="CG11" s="14">
        <f t="shared" ref="CG11:CH11" si="123">CG12+CG21</f>
        <v>5406000</v>
      </c>
      <c r="CH11" s="14">
        <f t="shared" si="123"/>
        <v>4148998.51</v>
      </c>
      <c r="CI11" s="14">
        <f>CH11-CG11</f>
        <v>-1257001.4900000002</v>
      </c>
      <c r="CJ11" s="14">
        <f t="shared" si="122"/>
        <v>16888631000</v>
      </c>
      <c r="CK11" s="14">
        <f t="shared" si="118"/>
        <v>17899081655</v>
      </c>
      <c r="CL11" s="14">
        <f t="shared" si="118"/>
        <v>27565647319.329994</v>
      </c>
      <c r="CM11" s="14">
        <f>CL11-CK11</f>
        <v>9666565664.3299942</v>
      </c>
      <c r="CN11" s="14">
        <f t="shared" ref="CN11:CP11" si="124">CN12+CN21</f>
        <v>26141000</v>
      </c>
      <c r="CO11" s="14">
        <f t="shared" si="124"/>
        <v>26141000</v>
      </c>
      <c r="CP11" s="14">
        <f t="shared" si="124"/>
        <v>24922126.910000004</v>
      </c>
      <c r="CQ11" s="14">
        <f>CP11-CO11</f>
        <v>-1218873.0899999961</v>
      </c>
      <c r="CR11" s="14">
        <f t="shared" ref="CR11:CT11" si="125">CR12+CR21</f>
        <v>5070439000</v>
      </c>
      <c r="CS11" s="14">
        <f t="shared" si="125"/>
        <v>5089331137</v>
      </c>
      <c r="CT11" s="14">
        <f t="shared" si="125"/>
        <v>4889030537.3700018</v>
      </c>
      <c r="CU11" s="14">
        <f>CT11-CS11</f>
        <v>-200300599.62999821</v>
      </c>
      <c r="CV11" s="14">
        <f t="shared" ref="CV11:CX11" si="126">CV12+CV21</f>
        <v>4257605000</v>
      </c>
      <c r="CW11" s="14">
        <f t="shared" si="126"/>
        <v>4650826911</v>
      </c>
      <c r="CX11" s="14">
        <f t="shared" si="126"/>
        <v>4647618754.7200003</v>
      </c>
      <c r="CY11" s="14">
        <f>CX11-CW11</f>
        <v>-3208156.279999733</v>
      </c>
      <c r="CZ11" s="14">
        <f t="shared" ref="CZ11:DB11" si="127">CZ12+CZ21</f>
        <v>99541000.000000015</v>
      </c>
      <c r="DA11" s="14">
        <f t="shared" si="127"/>
        <v>99541000.000000015</v>
      </c>
      <c r="DB11" s="14">
        <f t="shared" si="127"/>
        <v>95153875.030000001</v>
      </c>
      <c r="DC11" s="14">
        <f>DB11-DA11</f>
        <v>-4387124.9700000137</v>
      </c>
      <c r="DD11" s="14">
        <f t="shared" ref="DD11:DF11" si="128">DD12+DD21</f>
        <v>186599000</v>
      </c>
      <c r="DE11" s="14">
        <f t="shared" si="128"/>
        <v>214499000</v>
      </c>
      <c r="DF11" s="14">
        <f t="shared" si="128"/>
        <v>208265559.69</v>
      </c>
      <c r="DG11" s="14">
        <f>DF11-DE11</f>
        <v>-6233440.3100000024</v>
      </c>
      <c r="DH11" s="14">
        <f t="shared" ref="DH11:DJ11" si="129">DH12+DH21</f>
        <v>36687000.000000007</v>
      </c>
      <c r="DI11" s="14">
        <f t="shared" si="129"/>
        <v>36687000</v>
      </c>
      <c r="DJ11" s="14">
        <f t="shared" si="129"/>
        <v>36313324.850000001</v>
      </c>
      <c r="DK11" s="14">
        <f>DJ11-DI11</f>
        <v>-373675.14999999851</v>
      </c>
      <c r="DL11" s="14">
        <f t="shared" ref="DL11:DN11" si="130">DL12+DL21</f>
        <v>2004839000.0000002</v>
      </c>
      <c r="DM11" s="14">
        <f t="shared" si="130"/>
        <v>2219099000</v>
      </c>
      <c r="DN11" s="14">
        <f t="shared" si="130"/>
        <v>2208347418.7600002</v>
      </c>
      <c r="DO11" s="14">
        <f>DN11-DM11</f>
        <v>-10751581.239999771</v>
      </c>
      <c r="DP11" s="14">
        <f t="shared" ref="DP11:DR11" si="131">DP12+DP21</f>
        <v>74701000</v>
      </c>
      <c r="DQ11" s="14">
        <f t="shared" si="131"/>
        <v>88942999.999999985</v>
      </c>
      <c r="DR11" s="14">
        <f t="shared" si="131"/>
        <v>27475414.330000006</v>
      </c>
      <c r="DS11" s="14">
        <f>DR11-DQ11</f>
        <v>-61467585.669999979</v>
      </c>
      <c r="DT11" s="14">
        <f t="shared" ref="DT11:DV11" si="132">DT12+DT21</f>
        <v>288914000</v>
      </c>
      <c r="DU11" s="14">
        <f t="shared" si="132"/>
        <v>288914000</v>
      </c>
      <c r="DV11" s="14">
        <f t="shared" si="132"/>
        <v>227891520.94999999</v>
      </c>
      <c r="DW11" s="14">
        <f>DV11-DU11</f>
        <v>-61022479.050000012</v>
      </c>
      <c r="DX11" s="14">
        <f t="shared" ref="DX11:DZ11" si="133">DX12+DX21</f>
        <v>0</v>
      </c>
      <c r="DY11" s="14">
        <f t="shared" si="133"/>
        <v>0</v>
      </c>
      <c r="DZ11" s="14">
        <f t="shared" si="133"/>
        <v>0</v>
      </c>
      <c r="EA11" s="14">
        <f>DZ11-DY11</f>
        <v>0</v>
      </c>
      <c r="EB11" s="14">
        <f t="shared" ref="EB11:ED11" si="134">EB12+EB21</f>
        <v>463813000</v>
      </c>
      <c r="EC11" s="14">
        <f t="shared" si="134"/>
        <v>520174000</v>
      </c>
      <c r="ED11" s="14">
        <f t="shared" si="134"/>
        <v>516156909.4000001</v>
      </c>
      <c r="EE11" s="14">
        <f>ED11-EC11</f>
        <v>-4017090.5999999046</v>
      </c>
      <c r="EF11" s="14">
        <f t="shared" ref="EF11:EH11" si="135">EF12+EF21</f>
        <v>73245000</v>
      </c>
      <c r="EG11" s="14">
        <f t="shared" si="135"/>
        <v>73720000.000000015</v>
      </c>
      <c r="EH11" s="14">
        <f t="shared" si="135"/>
        <v>70396504.349999994</v>
      </c>
      <c r="EI11" s="14">
        <f>EH11-EG11</f>
        <v>-3323495.6500000209</v>
      </c>
      <c r="EJ11" s="14">
        <f t="shared" ref="EJ11:EL11" si="136">EJ12+EJ21</f>
        <v>192804000</v>
      </c>
      <c r="EK11" s="14">
        <f t="shared" si="136"/>
        <v>209704000</v>
      </c>
      <c r="EL11" s="14">
        <f t="shared" si="136"/>
        <v>192769967.32999998</v>
      </c>
      <c r="EM11" s="14">
        <f>EL11-EK11</f>
        <v>-16934032.670000017</v>
      </c>
      <c r="EN11" s="14">
        <f t="shared" ref="EN11:EP11" si="137">EN12+EN21</f>
        <v>1380569000</v>
      </c>
      <c r="EO11" s="14">
        <f t="shared" si="137"/>
        <v>1420792601.9999998</v>
      </c>
      <c r="EP11" s="14">
        <f t="shared" si="137"/>
        <v>1381226450.1400001</v>
      </c>
      <c r="EQ11" s="14">
        <f>EP11-EO11</f>
        <v>-39566151.859999657</v>
      </c>
      <c r="ER11" s="14">
        <f t="shared" ref="ER11:ET11" si="138">ER12+ER21</f>
        <v>964897000</v>
      </c>
      <c r="ES11" s="14">
        <f t="shared" si="138"/>
        <v>1322893488.6599998</v>
      </c>
      <c r="ET11" s="14">
        <f t="shared" si="138"/>
        <v>1124234678.74</v>
      </c>
      <c r="EU11" s="14">
        <f>ET11-ES11</f>
        <v>-198658809.91999984</v>
      </c>
      <c r="EV11" s="14">
        <f t="shared" ref="EV11:EX11" si="139">EV12+EV21</f>
        <v>469100000</v>
      </c>
      <c r="EW11" s="14">
        <f t="shared" si="139"/>
        <v>731000705.04999995</v>
      </c>
      <c r="EX11" s="14">
        <f t="shared" si="139"/>
        <v>591329988</v>
      </c>
      <c r="EY11" s="14">
        <f>EX11-EW11</f>
        <v>-139670717.04999995</v>
      </c>
      <c r="EZ11" s="14">
        <f t="shared" ref="EZ11:FB11" si="140">EZ12+EZ21</f>
        <v>27095000</v>
      </c>
      <c r="FA11" s="14">
        <f t="shared" si="140"/>
        <v>27095000</v>
      </c>
      <c r="FB11" s="14">
        <f t="shared" si="140"/>
        <v>25858276.969999999</v>
      </c>
      <c r="FC11" s="14">
        <f>FB11-FA11</f>
        <v>-1236723.0300000012</v>
      </c>
      <c r="FD11" s="14">
        <f t="shared" ref="FD11:FF11" si="141">FD12+FD21</f>
        <v>170000000</v>
      </c>
      <c r="FE11" s="14">
        <f t="shared" si="141"/>
        <v>170000000</v>
      </c>
      <c r="FF11" s="14">
        <f t="shared" si="141"/>
        <v>153468110.85999998</v>
      </c>
      <c r="FG11" s="14">
        <f>FF11-FE11</f>
        <v>-16531889.140000015</v>
      </c>
      <c r="FH11" s="14">
        <f t="shared" ref="FH11:FJ11" si="142">FH12+FH21</f>
        <v>133714000</v>
      </c>
      <c r="FI11" s="14">
        <f t="shared" si="142"/>
        <v>133714000</v>
      </c>
      <c r="FJ11" s="14">
        <f t="shared" si="142"/>
        <v>0</v>
      </c>
      <c r="FK11" s="14">
        <f>FJ11-FI11</f>
        <v>-133714000</v>
      </c>
      <c r="FL11" s="14">
        <f t="shared" ref="FL11:FN11" si="143">FL12+FL21</f>
        <v>15000000</v>
      </c>
      <c r="FM11" s="14">
        <f t="shared" si="143"/>
        <v>15000000</v>
      </c>
      <c r="FN11" s="14">
        <f t="shared" si="143"/>
        <v>15000000</v>
      </c>
      <c r="FO11" s="14">
        <f>FN11-FM11</f>
        <v>0</v>
      </c>
      <c r="FP11" s="14">
        <f t="shared" ref="FP11:FR11" si="144">FP12+FP21</f>
        <v>64989000</v>
      </c>
      <c r="FQ11" s="14">
        <f t="shared" si="144"/>
        <v>64989000</v>
      </c>
      <c r="FR11" s="14">
        <f t="shared" si="144"/>
        <v>63999271.280000001</v>
      </c>
      <c r="FS11" s="14">
        <f>FR11-FQ11</f>
        <v>-989728.71999999881</v>
      </c>
      <c r="FT11" s="14">
        <f t="shared" ref="FT11:FV11" si="145">FT12+FT21</f>
        <v>52000000</v>
      </c>
      <c r="FU11" s="14">
        <f t="shared" si="145"/>
        <v>66084000</v>
      </c>
      <c r="FV11" s="14">
        <f t="shared" si="145"/>
        <v>59027049.410000004</v>
      </c>
      <c r="FW11" s="14">
        <f>FV11-FU11</f>
        <v>-7056950.5899999961</v>
      </c>
      <c r="FX11" s="14">
        <f t="shared" ref="FX11:FZ11" si="146">FX12+FX21</f>
        <v>4953000</v>
      </c>
      <c r="FY11" s="14">
        <f t="shared" si="146"/>
        <v>4953000</v>
      </c>
      <c r="FZ11" s="14">
        <f t="shared" si="146"/>
        <v>3058945.6100000003</v>
      </c>
      <c r="GA11" s="14">
        <f>FZ11-FY11</f>
        <v>-1894054.3899999997</v>
      </c>
      <c r="GB11" s="14">
        <f t="shared" ref="GB11:GD11" si="147">GB12+GB21</f>
        <v>24300000</v>
      </c>
      <c r="GC11" s="14">
        <f t="shared" si="147"/>
        <v>24300000</v>
      </c>
      <c r="GD11" s="14">
        <f t="shared" si="147"/>
        <v>24039588.380000003</v>
      </c>
      <c r="GE11" s="14">
        <f>GD11-GC11</f>
        <v>-260411.61999999732</v>
      </c>
      <c r="GF11" s="14">
        <f t="shared" ref="GF11:GH11" si="148">GF12+GF21</f>
        <v>1015755000</v>
      </c>
      <c r="GG11" s="14">
        <f t="shared" si="148"/>
        <v>1063085000</v>
      </c>
      <c r="GH11" s="14">
        <f t="shared" si="148"/>
        <v>966343752</v>
      </c>
      <c r="GI11" s="14">
        <f>GH11-GG11</f>
        <v>-96741248</v>
      </c>
      <c r="GJ11" s="14">
        <f t="shared" ref="GJ11:GL11" si="149">GJ12+GJ21</f>
        <v>301938000</v>
      </c>
      <c r="GK11" s="14">
        <f t="shared" si="149"/>
        <v>301938000</v>
      </c>
      <c r="GL11" s="14">
        <f t="shared" si="149"/>
        <v>275889993.36000007</v>
      </c>
      <c r="GM11" s="14">
        <f>GL11-GK11</f>
        <v>-26048006.639999926</v>
      </c>
    </row>
    <row r="12" spans="1:195" s="11" customFormat="1" ht="30" customHeight="1" thickBot="1">
      <c r="B12" s="12" t="s">
        <v>4</v>
      </c>
      <c r="C12"/>
      <c r="D12" s="14">
        <f t="shared" ref="D12" si="150">SUM(D13:D19)</f>
        <v>56010447000</v>
      </c>
      <c r="E12" s="14">
        <f t="shared" ref="E12:Z12" si="151">SUM(E13:E19)</f>
        <v>57536773049.999992</v>
      </c>
      <c r="F12" s="14">
        <f t="shared" si="151"/>
        <v>49833403513.900002</v>
      </c>
      <c r="G12" s="14">
        <f t="shared" si="98"/>
        <v>-7703369536.0999908</v>
      </c>
      <c r="H12" s="14">
        <f t="shared" ref="H12:J12" si="152">SUM(H13:H19)</f>
        <v>685087000.00000012</v>
      </c>
      <c r="I12" s="14">
        <f t="shared" si="152"/>
        <v>674110959.00000012</v>
      </c>
      <c r="J12" s="14">
        <f t="shared" si="152"/>
        <v>652107380.53000021</v>
      </c>
      <c r="K12" s="14">
        <f t="shared" si="100"/>
        <v>-22003578.469999909</v>
      </c>
      <c r="L12" s="14">
        <f t="shared" ref="L12:N12" si="153">SUM(L13:L19)</f>
        <v>307625000</v>
      </c>
      <c r="M12" s="14">
        <f t="shared" si="153"/>
        <v>306214000</v>
      </c>
      <c r="N12" s="14">
        <f t="shared" si="153"/>
        <v>276441883.89999998</v>
      </c>
      <c r="O12" s="14">
        <f t="shared" si="102"/>
        <v>-29772116.100000024</v>
      </c>
      <c r="P12" s="14">
        <f t="shared" ref="P12" si="154">SUM(P13:P19)</f>
        <v>2275060000</v>
      </c>
      <c r="Q12" s="14">
        <f t="shared" si="151"/>
        <v>2210010000</v>
      </c>
      <c r="R12" s="14">
        <f t="shared" si="151"/>
        <v>2159235594.9200006</v>
      </c>
      <c r="S12" s="14">
        <f t="shared" si="105"/>
        <v>-50774405.079999447</v>
      </c>
      <c r="T12" s="14">
        <f t="shared" ref="T12" si="155">SUM(T13:T19)</f>
        <v>6712638999.999999</v>
      </c>
      <c r="U12" s="14">
        <f t="shared" si="151"/>
        <v>6712639000</v>
      </c>
      <c r="V12" s="14">
        <f t="shared" si="151"/>
        <v>6705716535.2500019</v>
      </c>
      <c r="W12" s="14">
        <f>V12-U12</f>
        <v>-6922464.7499980927</v>
      </c>
      <c r="X12" s="14">
        <f t="shared" ref="X12" si="156">SUM(X13:X19)</f>
        <v>6495704000</v>
      </c>
      <c r="Y12" s="14">
        <f t="shared" si="151"/>
        <v>6495704000</v>
      </c>
      <c r="Z12" s="14">
        <f t="shared" si="151"/>
        <v>6495704000</v>
      </c>
      <c r="AA12" s="14">
        <f>Z12-Y12</f>
        <v>0</v>
      </c>
      <c r="AB12" s="14">
        <f t="shared" ref="AB12" si="157">SUM(AB13:AB19)</f>
        <v>1329816000</v>
      </c>
      <c r="AC12" s="14">
        <f t="shared" ref="AC12:BB12" si="158">SUM(AC13:AC19)</f>
        <v>1329816000</v>
      </c>
      <c r="AD12" s="14">
        <f t="shared" si="158"/>
        <v>1329816000</v>
      </c>
      <c r="AE12" s="14">
        <f>AD12-AC12</f>
        <v>0</v>
      </c>
      <c r="AF12" s="14">
        <f t="shared" ref="AF12" si="159">SUM(AF13:AF19)</f>
        <v>1043848000</v>
      </c>
      <c r="AG12" s="14">
        <f t="shared" si="158"/>
        <v>1072504382</v>
      </c>
      <c r="AH12" s="14">
        <f t="shared" si="158"/>
        <v>976051158.00999963</v>
      </c>
      <c r="AI12" s="14">
        <f>AH12-AG12</f>
        <v>-96453223.990000367</v>
      </c>
      <c r="AJ12" s="14">
        <f t="shared" ref="AJ12" si="160">SUM(AJ13:AJ19)</f>
        <v>475578000</v>
      </c>
      <c r="AK12" s="14">
        <f t="shared" si="158"/>
        <v>460578000</v>
      </c>
      <c r="AL12" s="14">
        <f t="shared" si="158"/>
        <v>460527728.90999997</v>
      </c>
      <c r="AM12" s="14">
        <f>AL12-AK12</f>
        <v>-50271.090000033379</v>
      </c>
      <c r="AN12" s="14">
        <f t="shared" ref="AN12:AP12" si="161">SUM(AN13:AN19)</f>
        <v>111832000</v>
      </c>
      <c r="AO12" s="14">
        <f t="shared" si="161"/>
        <v>113016999.99999997</v>
      </c>
      <c r="AP12" s="14">
        <f t="shared" si="161"/>
        <v>109006264.24999997</v>
      </c>
      <c r="AQ12" s="14">
        <f>AP12-AO12</f>
        <v>-4010735.75</v>
      </c>
      <c r="AR12" s="14">
        <f t="shared" ref="AR12" si="162">SUM(AR13:AR19)</f>
        <v>207062000</v>
      </c>
      <c r="AS12" s="14">
        <f t="shared" si="158"/>
        <v>210062000</v>
      </c>
      <c r="AT12" s="14">
        <f t="shared" si="158"/>
        <v>171244150.06</v>
      </c>
      <c r="AU12" s="14">
        <f>AT12-AS12</f>
        <v>-38817849.939999998</v>
      </c>
      <c r="AV12" s="14">
        <f t="shared" ref="AV12" si="163">SUM(AV13:AV19)</f>
        <v>240014000</v>
      </c>
      <c r="AW12" s="14">
        <f t="shared" si="158"/>
        <v>244757999.99999997</v>
      </c>
      <c r="AX12" s="14">
        <f t="shared" si="158"/>
        <v>223385247.40000001</v>
      </c>
      <c r="AY12" s="14">
        <f>AX12-AW12</f>
        <v>-21372752.599999964</v>
      </c>
      <c r="AZ12" s="14">
        <f t="shared" ref="AZ12" si="164">SUM(AZ13:AZ19)</f>
        <v>579704000</v>
      </c>
      <c r="BA12" s="14">
        <f t="shared" si="158"/>
        <v>573543581</v>
      </c>
      <c r="BB12" s="14">
        <f t="shared" si="158"/>
        <v>522057604.11999995</v>
      </c>
      <c r="BC12" s="14">
        <f>BB12-BA12</f>
        <v>-51485976.880000055</v>
      </c>
      <c r="BD12" s="14">
        <f t="shared" ref="BD12:BF12" si="165">SUM(BD13:BD19)</f>
        <v>0</v>
      </c>
      <c r="BE12" s="14">
        <f t="shared" si="165"/>
        <v>1600000</v>
      </c>
      <c r="BF12" s="14">
        <f t="shared" si="165"/>
        <v>1546935.48</v>
      </c>
      <c r="BG12" s="14">
        <f>BF12-BE12</f>
        <v>-53064.520000000019</v>
      </c>
      <c r="BH12" s="14">
        <f t="shared" ref="BH12" si="166">SUM(BH13:BH19)</f>
        <v>877415000.00000012</v>
      </c>
      <c r="BI12" s="14">
        <f t="shared" ref="BI12:BR12" si="167">SUM(BI13:BI19)</f>
        <v>849001389</v>
      </c>
      <c r="BJ12" s="14">
        <f t="shared" si="167"/>
        <v>824078189.77000022</v>
      </c>
      <c r="BK12" s="14">
        <f>BJ12-BI12</f>
        <v>-24923199.229999781</v>
      </c>
      <c r="BL12" s="14">
        <f t="shared" ref="BL12" si="168">SUM(BL13:BL19)</f>
        <v>261169000</v>
      </c>
      <c r="BM12" s="14">
        <f t="shared" si="167"/>
        <v>282164279</v>
      </c>
      <c r="BN12" s="14">
        <f t="shared" si="167"/>
        <v>267235468.74000001</v>
      </c>
      <c r="BO12" s="14">
        <f>BN12-BM12</f>
        <v>-14928810.25999999</v>
      </c>
      <c r="BP12" s="14">
        <f t="shared" ref="BP12" si="169">SUM(BP13:BP19)</f>
        <v>3210676000.000001</v>
      </c>
      <c r="BQ12" s="14">
        <f t="shared" si="167"/>
        <v>3222023707.000001</v>
      </c>
      <c r="BR12" s="14">
        <f t="shared" si="167"/>
        <v>3207622642.0300002</v>
      </c>
      <c r="BS12" s="14">
        <f>BR12-BQ12</f>
        <v>-14401064.970000744</v>
      </c>
      <c r="BT12" s="14">
        <f t="shared" ref="BT12" si="170">SUM(BT13:BT19)</f>
        <v>35805999.999999993</v>
      </c>
      <c r="BU12" s="14">
        <f t="shared" ref="BU12:BV12" si="171">SUM(BU13:BU19)</f>
        <v>35805999.999999993</v>
      </c>
      <c r="BV12" s="14">
        <f t="shared" si="171"/>
        <v>27244173.240000002</v>
      </c>
      <c r="BW12" s="14">
        <f>BV12-BU12</f>
        <v>-8561826.7599999905</v>
      </c>
      <c r="BX12" s="14">
        <f t="shared" ref="BX12" si="172">SUM(BX13:BX19)</f>
        <v>5674999.9999999991</v>
      </c>
      <c r="BY12" s="14">
        <f t="shared" ref="BY12:BZ12" si="173">SUM(BY13:BY19)</f>
        <v>5674999.9999999991</v>
      </c>
      <c r="BZ12" s="14">
        <f t="shared" si="173"/>
        <v>5601320.3899999997</v>
      </c>
      <c r="CA12" s="14">
        <f>BZ12-BY12</f>
        <v>-73679.609999999404</v>
      </c>
      <c r="CB12" s="14">
        <f t="shared" ref="CB12" si="174">SUM(CB13:CB19)</f>
        <v>0</v>
      </c>
      <c r="CC12" s="14">
        <f t="shared" ref="CC12:CD12" si="175">SUM(CC13:CC19)</f>
        <v>0</v>
      </c>
      <c r="CD12" s="14">
        <f t="shared" si="175"/>
        <v>0</v>
      </c>
      <c r="CE12" s="14">
        <f>CD12-CC12</f>
        <v>0</v>
      </c>
      <c r="CF12" s="14">
        <f t="shared" ref="CF12:CH12" si="176">SUM(CF13:CF19)</f>
        <v>5406000</v>
      </c>
      <c r="CG12" s="14">
        <f t="shared" si="176"/>
        <v>5406000</v>
      </c>
      <c r="CH12" s="14">
        <f t="shared" si="176"/>
        <v>4148998.51</v>
      </c>
      <c r="CI12" s="14">
        <f>CH12-CG12</f>
        <v>-1257001.4900000002</v>
      </c>
      <c r="CJ12" s="14">
        <f t="shared" ref="CJ12" si="177">SUM(CJ13:CJ19)</f>
        <v>14509056000</v>
      </c>
      <c r="CK12" s="14">
        <f t="shared" ref="CK12:CL12" si="178">SUM(CK13:CK19)</f>
        <v>15379506655</v>
      </c>
      <c r="CL12" s="14">
        <f t="shared" si="178"/>
        <v>25172574610.089996</v>
      </c>
      <c r="CM12" s="14">
        <f>CL12-CK12</f>
        <v>9793067955.0899963</v>
      </c>
      <c r="CN12" s="14">
        <f t="shared" ref="CN12:CP12" si="179">SUM(CN13:CN19)</f>
        <v>25221000</v>
      </c>
      <c r="CO12" s="14">
        <f t="shared" si="179"/>
        <v>25221000</v>
      </c>
      <c r="CP12" s="14">
        <f t="shared" si="179"/>
        <v>24018634.160000004</v>
      </c>
      <c r="CQ12" s="14">
        <f>CP12-CO12</f>
        <v>-1202365.8399999961</v>
      </c>
      <c r="CR12" s="14">
        <f t="shared" ref="CR12:CT12" si="180">SUM(CR13:CR19)</f>
        <v>5046105000</v>
      </c>
      <c r="CS12" s="14">
        <f t="shared" si="180"/>
        <v>5064997137</v>
      </c>
      <c r="CT12" s="14">
        <f t="shared" si="180"/>
        <v>4870508498.6900015</v>
      </c>
      <c r="CU12" s="14">
        <f>CT12-CS12</f>
        <v>-194488638.30999851</v>
      </c>
      <c r="CV12" s="14">
        <f t="shared" ref="CV12:CX12" si="181">SUM(CV13:CV19)</f>
        <v>3943362000</v>
      </c>
      <c r="CW12" s="14">
        <f t="shared" si="181"/>
        <v>4336583911</v>
      </c>
      <c r="CX12" s="14">
        <f t="shared" si="181"/>
        <v>4336370654.8500004</v>
      </c>
      <c r="CY12" s="14">
        <f>CX12-CW12</f>
        <v>-213256.14999961853</v>
      </c>
      <c r="CZ12" s="14">
        <f t="shared" ref="CZ12:DB12" si="182">SUM(CZ13:CZ19)</f>
        <v>94191000.000000015</v>
      </c>
      <c r="DA12" s="14">
        <f t="shared" si="182"/>
        <v>94191000.000000015</v>
      </c>
      <c r="DB12" s="14">
        <f t="shared" si="182"/>
        <v>90464460.909999996</v>
      </c>
      <c r="DC12" s="14">
        <f>DB12-DA12</f>
        <v>-3726539.0900000185</v>
      </c>
      <c r="DD12" s="14">
        <f t="shared" ref="DD12:DF12" si="183">SUM(DD13:DD19)</f>
        <v>186217000</v>
      </c>
      <c r="DE12" s="14">
        <f t="shared" si="183"/>
        <v>214117000</v>
      </c>
      <c r="DF12" s="14">
        <f t="shared" si="183"/>
        <v>207979809.16</v>
      </c>
      <c r="DG12" s="14">
        <f>DF12-DE12</f>
        <v>-6137190.8400000036</v>
      </c>
      <c r="DH12" s="14">
        <f t="shared" ref="DH12:DJ12" si="184">SUM(DH13:DH19)</f>
        <v>36287000.000000007</v>
      </c>
      <c r="DI12" s="14">
        <f t="shared" si="184"/>
        <v>36287000</v>
      </c>
      <c r="DJ12" s="14">
        <f t="shared" si="184"/>
        <v>35952912.850000001</v>
      </c>
      <c r="DK12" s="14">
        <f>DJ12-DI12</f>
        <v>-334087.14999999851</v>
      </c>
      <c r="DL12" s="14">
        <f t="shared" ref="DL12:DN12" si="185">SUM(DL13:DL19)</f>
        <v>1960942000.0000002</v>
      </c>
      <c r="DM12" s="14">
        <f t="shared" si="185"/>
        <v>2175202000</v>
      </c>
      <c r="DN12" s="14">
        <f t="shared" si="185"/>
        <v>2167558863.9400001</v>
      </c>
      <c r="DO12" s="14">
        <f>DN12-DM12</f>
        <v>-7643136.0599999428</v>
      </c>
      <c r="DP12" s="14">
        <f t="shared" ref="DP12:DR12" si="186">SUM(DP13:DP19)</f>
        <v>74201000</v>
      </c>
      <c r="DQ12" s="14">
        <f t="shared" si="186"/>
        <v>88242999.999999985</v>
      </c>
      <c r="DR12" s="14">
        <f t="shared" si="186"/>
        <v>27411859.330000006</v>
      </c>
      <c r="DS12" s="14">
        <f>DR12-DQ12</f>
        <v>-60831140.669999979</v>
      </c>
      <c r="DT12" s="14">
        <f t="shared" ref="DT12:DV12" si="187">SUM(DT13:DT19)</f>
        <v>112170000</v>
      </c>
      <c r="DU12" s="14">
        <f t="shared" si="187"/>
        <v>112170000</v>
      </c>
      <c r="DV12" s="14">
        <f t="shared" si="187"/>
        <v>78766494.260000005</v>
      </c>
      <c r="DW12" s="14">
        <f>DV12-DU12</f>
        <v>-33403505.739999995</v>
      </c>
      <c r="DX12" s="14">
        <f t="shared" ref="DX12:DZ12" si="188">SUM(DX13:DX19)</f>
        <v>0</v>
      </c>
      <c r="DY12" s="14">
        <f t="shared" si="188"/>
        <v>0</v>
      </c>
      <c r="DZ12" s="14">
        <f t="shared" si="188"/>
        <v>0</v>
      </c>
      <c r="EA12" s="14">
        <f>DZ12-DY12</f>
        <v>0</v>
      </c>
      <c r="EB12" s="14">
        <f t="shared" ref="EB12:ED12" si="189">SUM(EB13:EB19)</f>
        <v>461795000</v>
      </c>
      <c r="EC12" s="14">
        <f t="shared" si="189"/>
        <v>518156000</v>
      </c>
      <c r="ED12" s="14">
        <f t="shared" si="189"/>
        <v>514160320.04000008</v>
      </c>
      <c r="EE12" s="14">
        <f>ED12-EC12</f>
        <v>-3995679.9599999189</v>
      </c>
      <c r="EF12" s="14">
        <f t="shared" ref="EF12:EH12" si="190">SUM(EF13:EF19)</f>
        <v>72645000</v>
      </c>
      <c r="EG12" s="14">
        <f t="shared" si="190"/>
        <v>73120000.000000015</v>
      </c>
      <c r="EH12" s="14">
        <f t="shared" si="190"/>
        <v>69796935.030000001</v>
      </c>
      <c r="EI12" s="14">
        <f>EH12-EG12</f>
        <v>-3323064.9700000137</v>
      </c>
      <c r="EJ12" s="14">
        <f t="shared" ref="EJ12:EL12" si="191">SUM(EJ13:EJ19)</f>
        <v>191274000</v>
      </c>
      <c r="EK12" s="14">
        <f t="shared" si="191"/>
        <v>189928000</v>
      </c>
      <c r="EL12" s="14">
        <f t="shared" si="191"/>
        <v>189897339.13999999</v>
      </c>
      <c r="EM12" s="14">
        <f>EL12-EK12</f>
        <v>-30660.860000014305</v>
      </c>
      <c r="EN12" s="14">
        <f t="shared" ref="EN12:EP12" si="192">SUM(EN13:EN19)</f>
        <v>1322620000</v>
      </c>
      <c r="EO12" s="14">
        <f t="shared" si="192"/>
        <v>1362843601.9999998</v>
      </c>
      <c r="EP12" s="14">
        <f t="shared" si="192"/>
        <v>1341315202.9300001</v>
      </c>
      <c r="EQ12" s="14">
        <f>EP12-EO12</f>
        <v>-21528399.069999695</v>
      </c>
      <c r="ER12" s="14">
        <f t="shared" ref="ER12:ET12" si="193">SUM(ER13:ER19)</f>
        <v>948022000</v>
      </c>
      <c r="ES12" s="14">
        <f t="shared" si="193"/>
        <v>1252893488.6599998</v>
      </c>
      <c r="ET12" s="14">
        <f t="shared" si="193"/>
        <v>1111217527</v>
      </c>
      <c r="EU12" s="14">
        <f>ET12-ES12</f>
        <v>-141675961.65999985</v>
      </c>
      <c r="EV12" s="14">
        <f t="shared" ref="EV12:EX12" si="194">SUM(EV13:EV19)</f>
        <v>468478000</v>
      </c>
      <c r="EW12" s="14">
        <f t="shared" si="194"/>
        <v>711533505.04999995</v>
      </c>
      <c r="EX12" s="14">
        <f t="shared" si="194"/>
        <v>590150343</v>
      </c>
      <c r="EY12" s="14">
        <f>EX12-EW12</f>
        <v>-121383162.04999995</v>
      </c>
      <c r="EZ12" s="14">
        <f t="shared" ref="EZ12:FB12" si="195">SUM(EZ13:EZ19)</f>
        <v>26161000</v>
      </c>
      <c r="FA12" s="14">
        <f t="shared" si="195"/>
        <v>25804250</v>
      </c>
      <c r="FB12" s="14">
        <f t="shared" si="195"/>
        <v>24948814.969999999</v>
      </c>
      <c r="FC12" s="14">
        <f>FB12-FA12</f>
        <v>-855435.03000000119</v>
      </c>
      <c r="FD12" s="14">
        <f t="shared" ref="FD12:FF12" si="196">SUM(FD13:FD19)</f>
        <v>167200000</v>
      </c>
      <c r="FE12" s="14">
        <f t="shared" si="196"/>
        <v>167200000</v>
      </c>
      <c r="FF12" s="14">
        <f t="shared" si="196"/>
        <v>150890544.97999999</v>
      </c>
      <c r="FG12" s="14">
        <f>FF12-FE12</f>
        <v>-16309455.020000011</v>
      </c>
      <c r="FH12" s="14">
        <f t="shared" ref="FH12:FJ12" si="197">SUM(FH13:FH19)</f>
        <v>131214000</v>
      </c>
      <c r="FI12" s="14">
        <f t="shared" si="197"/>
        <v>131214000</v>
      </c>
      <c r="FJ12" s="14">
        <f t="shared" si="197"/>
        <v>0</v>
      </c>
      <c r="FK12" s="14">
        <f>FJ12-FI12</f>
        <v>-131214000</v>
      </c>
      <c r="FL12" s="14">
        <f t="shared" ref="FL12:FN12" si="198">SUM(FL13:FL19)</f>
        <v>14402000</v>
      </c>
      <c r="FM12" s="14">
        <f t="shared" si="198"/>
        <v>14402000</v>
      </c>
      <c r="FN12" s="14">
        <f t="shared" si="198"/>
        <v>14402000</v>
      </c>
      <c r="FO12" s="14">
        <f>FN12-FM12</f>
        <v>0</v>
      </c>
      <c r="FP12" s="14">
        <f t="shared" ref="FP12:FR12" si="199">SUM(FP13:FP19)</f>
        <v>64889000</v>
      </c>
      <c r="FQ12" s="14">
        <f t="shared" si="199"/>
        <v>64889000</v>
      </c>
      <c r="FR12" s="14">
        <f t="shared" si="199"/>
        <v>63960921.280000001</v>
      </c>
      <c r="FS12" s="14">
        <f>FR12-FQ12</f>
        <v>-928078.71999999881</v>
      </c>
      <c r="FT12" s="14">
        <f t="shared" ref="FT12:FV12" si="200">SUM(FT13:FT19)</f>
        <v>50364000</v>
      </c>
      <c r="FU12" s="14">
        <f t="shared" si="200"/>
        <v>62913000</v>
      </c>
      <c r="FV12" s="14">
        <f t="shared" si="200"/>
        <v>56905220.870000005</v>
      </c>
      <c r="FW12" s="14">
        <f>FV12-FU12</f>
        <v>-6007779.1299999952</v>
      </c>
      <c r="FX12" s="14">
        <f t="shared" ref="FX12:FZ12" si="201">SUM(FX13:FX19)</f>
        <v>4920000</v>
      </c>
      <c r="FY12" s="14">
        <f t="shared" si="201"/>
        <v>4920000</v>
      </c>
      <c r="FZ12" s="14">
        <f t="shared" si="201"/>
        <v>3058945.6100000003</v>
      </c>
      <c r="GA12" s="14">
        <f>FZ12-FY12</f>
        <v>-1861054.3899999997</v>
      </c>
      <c r="GB12" s="14">
        <f t="shared" ref="GB12:GD12" si="202">SUM(GB13:GB19)</f>
        <v>16609999.999999998</v>
      </c>
      <c r="GC12" s="14">
        <f t="shared" si="202"/>
        <v>16610000</v>
      </c>
      <c r="GD12" s="14">
        <f t="shared" si="202"/>
        <v>16349588.800000001</v>
      </c>
      <c r="GE12" s="14">
        <f>GD12-GC12</f>
        <v>-260411.19999999925</v>
      </c>
      <c r="GF12" s="14">
        <f t="shared" ref="GF12:GH12" si="203">SUM(GF13:GF19)</f>
        <v>923090000</v>
      </c>
      <c r="GG12" s="14">
        <f t="shared" si="203"/>
        <v>970420000</v>
      </c>
      <c r="GH12" s="14">
        <f t="shared" si="203"/>
        <v>874634038</v>
      </c>
      <c r="GI12" s="14">
        <f>GH12-GG12</f>
        <v>-95785962</v>
      </c>
      <c r="GJ12" s="14">
        <f t="shared" ref="GJ12:GL12" si="204">SUM(GJ13:GJ19)</f>
        <v>298895000</v>
      </c>
      <c r="GK12" s="14">
        <f t="shared" si="204"/>
        <v>298895000</v>
      </c>
      <c r="GL12" s="14">
        <f t="shared" si="204"/>
        <v>273198182.05000007</v>
      </c>
      <c r="GM12" s="14">
        <f>GL12-GK12</f>
        <v>-25696817.949999928</v>
      </c>
    </row>
    <row r="13" spans="1:195" s="9" customFormat="1" ht="30" customHeight="1" thickBot="1">
      <c r="A13" s="15" t="s">
        <v>89</v>
      </c>
      <c r="B13" s="16" t="s">
        <v>5</v>
      </c>
      <c r="C13"/>
      <c r="D13" s="17">
        <f t="shared" ref="D13:D19" si="205">SUMIF($H$3:$GM$3,$D$3,H13:GM13)</f>
        <v>22722534000</v>
      </c>
      <c r="E13" s="17">
        <f t="shared" ref="E13:E19" si="206">SUMIF($H$3:$GM$3,$E$3,H13:GM13)</f>
        <v>22461706115.919998</v>
      </c>
      <c r="F13" s="17">
        <f t="shared" ref="F13:F19" si="207">SUMIF($H$3:$GM$3,$F$3,H13:GM13)</f>
        <v>21764387864.91</v>
      </c>
      <c r="G13" s="17">
        <f t="shared" si="98"/>
        <v>-697318251.00999832</v>
      </c>
      <c r="H13" s="17">
        <f>SUMIFS('Budget Execution 2021'!$E:$E,'Budget Execution 2021'!$A:$A,'تنفيذ الميزانية  - جهات'!H1,'Budget Execution 2021'!$C:$C,$A$13)</f>
        <v>362705000.00000012</v>
      </c>
      <c r="I13" s="17">
        <f>SUMIFS('Budget Execution 2021'!$F:$F,'Budget Execution 2021'!$A:$A,'تنفيذ الميزانية  - جهات'!H1,'Budget Execution 2021'!$C:$C,$A$13)</f>
        <v>340107709.00000012</v>
      </c>
      <c r="J13" s="17">
        <f>SUMIFS('Budget Execution 2021'!$G:$G,'Budget Execution 2021'!$A:$A,'تنفيذ الميزانية  - جهات'!H1,'Budget Execution 2021'!$C:$C,$A$13)</f>
        <v>322244867.97000015</v>
      </c>
      <c r="K13" s="17">
        <f t="shared" si="100"/>
        <v>-17862841.029999971</v>
      </c>
      <c r="L13" s="17">
        <f>SUMIFS('Budget Execution 2021'!$E:$E,'Budget Execution 2021'!$A:$A,'تنفيذ الميزانية  - جهات'!L1,'Budget Execution 2021'!$C:$C,$A$13)</f>
        <v>191247000</v>
      </c>
      <c r="M13" s="17">
        <f>SUMIFS('Budget Execution 2021'!$F:$F,'Budget Execution 2021'!$A:$A,'تنفيذ الميزانية  - جهات'!L1,'Budget Execution 2021'!$C:$C,$A$13)</f>
        <v>183913958</v>
      </c>
      <c r="N13" s="17">
        <f>SUMIFS('Budget Execution 2021'!$G:$G,'Budget Execution 2021'!$A:$A,'تنفيذ الميزانية  - جهات'!L1,'Budget Execution 2021'!$C:$C,$A$13)</f>
        <v>155059612.67999995</v>
      </c>
      <c r="O13" s="17">
        <f t="shared" si="102"/>
        <v>-28854345.320000052</v>
      </c>
      <c r="P13" s="17">
        <f>SUMIFS('Budget Execution 2021'!$E:$E,'Budget Execution 2021'!$A:$A,'تنفيذ الميزانية  - جهات'!P1,'Budget Execution 2021'!$C:$C,$A$13)</f>
        <v>1464791000</v>
      </c>
      <c r="Q13" s="17">
        <f>SUMIFS('Budget Execution 2021'!$F:$F,'Budget Execution 2021'!$A:$A,'تنفيذ الميزانية  - جهات'!P1,'Budget Execution 2021'!$C:$C,$A$13)</f>
        <v>1468471543.6800001</v>
      </c>
      <c r="R13" s="17">
        <f>SUMIFS('Budget Execution 2021'!$G:$G,'Budget Execution 2021'!$A:$A,'تنفيذ الميزانية  - جهات'!P1,'Budget Execution 2021'!$C:$C,$A$13)</f>
        <v>1470420561.9600005</v>
      </c>
      <c r="S13" s="17">
        <f t="shared" si="105"/>
        <v>1949018.2800004482</v>
      </c>
      <c r="T13" s="17">
        <f>SUMIFS('Budget Execution 2021'!$E:$E,'Budget Execution 2021'!$A:$A,'تنفيذ الميزانية  - جهات'!T1,'Budget Execution 2021'!$C:$C,$A$13)</f>
        <v>6063291999.999999</v>
      </c>
      <c r="U13" s="17">
        <f>SUMIFS('Budget Execution 2021'!$F:$F,'Budget Execution 2021'!$A:$A,'تنفيذ الميزانية  - جهات'!T1,'Budget Execution 2021'!$C:$C,$A$13)</f>
        <v>5880930007</v>
      </c>
      <c r="V13" s="17">
        <f>SUMIFS('Budget Execution 2021'!$G:$G,'Budget Execution 2021'!$A:$A,'تنفيذ الميزانية  - جهات'!T1,'Budget Execution 2021'!$C:$C,$A$13)</f>
        <v>5880262886.8200016</v>
      </c>
      <c r="W13" s="17">
        <f>V13-U13</f>
        <v>-667120.17999839783</v>
      </c>
      <c r="X13" s="17">
        <f>SUMIFS('Budget Execution 2021'!$E:$E,'Budget Execution 2021'!$A:$A,'تنفيذ الميزانية  - جهات'!X1,'Budget Execution 2021'!$C:$C,$A$13)</f>
        <v>0</v>
      </c>
      <c r="Y13" s="17">
        <f>SUMIFS('Budget Execution 2021'!$F:$F,'Budget Execution 2021'!$A:$A,'تنفيذ الميزانية  - جهات'!X1,'Budget Execution 2021'!$C:$C,$A$13)</f>
        <v>0</v>
      </c>
      <c r="Z13" s="17">
        <f>SUMIFS('Budget Execution 2021'!$G:$G,'Budget Execution 2021'!$A:$A,'تنفيذ الميزانية  - جهات'!X1,'Budget Execution 2021'!$C:$C,$A$13)</f>
        <v>0</v>
      </c>
      <c r="AA13" s="17">
        <f>Z13-Y13</f>
        <v>0</v>
      </c>
      <c r="AB13" s="17">
        <f>SUMIFS('Budget Execution 2021'!$E:$E,'Budget Execution 2021'!$A:$A,'تنفيذ الميزانية  - جهات'!AB1,'Budget Execution 2021'!$C:$C,$A$13)</f>
        <v>0</v>
      </c>
      <c r="AC13" s="17">
        <f>SUMIFS('Budget Execution 2021'!$F:$F,'Budget Execution 2021'!$A:$A,'تنفيذ الميزانية  - جهات'!AB1,'Budget Execution 2021'!$C:$C,$A$13)</f>
        <v>0</v>
      </c>
      <c r="AD13" s="17">
        <f>SUMIFS('Budget Execution 2021'!$G:$G,'Budget Execution 2021'!$A:$A,'تنفيذ الميزانية  - جهات'!AB1,'Budget Execution 2021'!$C:$C,$A$13)</f>
        <v>0</v>
      </c>
      <c r="AE13" s="17">
        <f>AD13-AC13</f>
        <v>0</v>
      </c>
      <c r="AF13" s="17">
        <f>SUMIFS('Budget Execution 2021'!$E:$E,'Budget Execution 2021'!$A:$A,'تنفيذ الميزانية  - جهات'!AF1,'Budget Execution 2021'!$C:$C,$A$13)</f>
        <v>463967000</v>
      </c>
      <c r="AG13" s="17">
        <f>SUMIFS('Budget Execution 2021'!$F:$F,'Budget Execution 2021'!$A:$A,'تنفيذ الميزانية  - جهات'!AF1,'Budget Execution 2021'!$C:$C,$A$13)</f>
        <v>463967000</v>
      </c>
      <c r="AH13" s="17">
        <f>SUMIFS('Budget Execution 2021'!$G:$G,'Budget Execution 2021'!$A:$A,'تنفيذ الميزانية  - جهات'!AF1,'Budget Execution 2021'!$C:$C,$A$13)</f>
        <v>374636542.11999983</v>
      </c>
      <c r="AI13" s="17">
        <f>AH13-AG13</f>
        <v>-89330457.880000174</v>
      </c>
      <c r="AJ13" s="17">
        <f>SUMIFS('Budget Execution 2021'!$E:$E,'Budget Execution 2021'!$A:$A,'تنفيذ الميزانية  - جهات'!AJ1,'Budget Execution 2021'!$C:$C,$A$13)</f>
        <v>242735000</v>
      </c>
      <c r="AK13" s="17">
        <f>SUMIFS('Budget Execution 2021'!$F:$F,'Budget Execution 2021'!$A:$A,'تنفيذ الميزانية  - جهات'!AJ1,'Budget Execution 2021'!$C:$C,$A$13)</f>
        <v>242735000</v>
      </c>
      <c r="AL13" s="17">
        <f>SUMIFS('Budget Execution 2021'!$G:$G,'Budget Execution 2021'!$A:$A,'تنفيذ الميزانية  - جهات'!AJ1,'Budget Execution 2021'!$C:$C,$A$13)</f>
        <v>242690318.53999996</v>
      </c>
      <c r="AM13" s="17">
        <f>AL13-AK13</f>
        <v>-44681.460000038147</v>
      </c>
      <c r="AN13" s="17">
        <f>SUMIFS('Budget Execution 2021'!$E:$E,'Budget Execution 2021'!$A:$A,'تنفيذ الميزانية  - جهات'!AN1,'Budget Execution 2021'!$C:$C,$A$13)</f>
        <v>76889000</v>
      </c>
      <c r="AO13" s="17">
        <f>SUMIFS('Budget Execution 2021'!$F:$F,'Budget Execution 2021'!$A:$A,'تنفيذ الميزانية  - جهات'!AN1,'Budget Execution 2021'!$C:$C,$A$13)</f>
        <v>69000227.36999999</v>
      </c>
      <c r="AP13" s="17">
        <f>SUMIFS('Budget Execution 2021'!$G:$G,'Budget Execution 2021'!$A:$A,'تنفيذ الميزانية  - جهات'!AN1,'Budget Execution 2021'!$C:$C,$A$13)</f>
        <v>65480869.609999985</v>
      </c>
      <c r="AQ13" s="17">
        <f>AP13-AO13</f>
        <v>-3519357.7600000054</v>
      </c>
      <c r="AR13" s="17">
        <f>SUMIFS('Budget Execution 2021'!$E:$E,'Budget Execution 2021'!$A:$A,'تنفيذ الميزانية  - جهات'!AR1,'Budget Execution 2021'!$C:$C,$A$13)</f>
        <v>99061999.999999985</v>
      </c>
      <c r="AS13" s="17">
        <f>SUMIFS('Budget Execution 2021'!$F:$F,'Budget Execution 2021'!$A:$A,'تنفيذ الميزانية  - جهات'!AR1,'Budget Execution 2021'!$C:$C,$A$13)</f>
        <v>102062000</v>
      </c>
      <c r="AT13" s="17">
        <f>SUMIFS('Budget Execution 2021'!$G:$G,'Budget Execution 2021'!$A:$A,'تنفيذ الميزانية  - جهات'!AR1,'Budget Execution 2021'!$C:$C,$A$13)</f>
        <v>88673235.619999975</v>
      </c>
      <c r="AU13" s="17">
        <f>AT13-AS13</f>
        <v>-13388764.380000025</v>
      </c>
      <c r="AV13" s="17">
        <f>SUMIFS('Budget Execution 2021'!$E:$E,'Budget Execution 2021'!$A:$A,'تنفيذ الميزانية  - جهات'!AV1,'Budget Execution 2021'!$C:$C,$A$13)</f>
        <v>144160000</v>
      </c>
      <c r="AW13" s="17">
        <f>SUMIFS('Budget Execution 2021'!$F:$F,'Budget Execution 2021'!$A:$A,'تنفيذ الميزانية  - جهات'!AV1,'Budget Execution 2021'!$C:$C,$A$13)</f>
        <v>133099399.99999997</v>
      </c>
      <c r="AX13" s="17">
        <f>SUMIFS('Budget Execution 2021'!$G:$G,'Budget Execution 2021'!$A:$A,'تنفيذ الميزانية  - جهات'!AV1,'Budget Execution 2021'!$C:$C,$A$13)</f>
        <v>117613596.39</v>
      </c>
      <c r="AY13" s="17">
        <f>AX13-AW13</f>
        <v>-15485803.60999997</v>
      </c>
      <c r="AZ13" s="17">
        <f>SUMIFS('Budget Execution 2021'!$E:$E,'Budget Execution 2021'!$A:$A,'تنفيذ الميزانية  - جهات'!AZ1,'Budget Execution 2021'!$C:$C,$A$13)</f>
        <v>460624000.00000006</v>
      </c>
      <c r="BA13" s="17">
        <f>SUMIFS('Budget Execution 2021'!$F:$F,'Budget Execution 2021'!$A:$A,'تنفيذ الميزانية  - جهات'!AZ1,'Budget Execution 2021'!$C:$C,$A$13)</f>
        <v>448814001.00000006</v>
      </c>
      <c r="BB13" s="17">
        <f>SUMIFS('Budget Execution 2021'!$G:$G,'Budget Execution 2021'!$A:$A,'تنفيذ الميزانية  - جهات'!AZ1,'Budget Execution 2021'!$C:$C,$A$13)</f>
        <v>404603748.13999993</v>
      </c>
      <c r="BC13" s="17">
        <f>BB13-BA13</f>
        <v>-44210252.860000134</v>
      </c>
      <c r="BD13" s="17">
        <f>SUMIFS('Budget Execution 2021'!$E:$E,'Budget Execution 2021'!$A:$A,'تنفيذ الميزانية  - جهات'!BD1,'Budget Execution 2021'!$C:$C,$A$13)</f>
        <v>0</v>
      </c>
      <c r="BE13" s="17">
        <f>SUMIFS('Budget Execution 2021'!$F:$F,'Budget Execution 2021'!$A:$A,'تنفيذ الميزانية  - جهات'!BD1,'Budget Execution 2021'!$C:$C,$A$13)</f>
        <v>1600000</v>
      </c>
      <c r="BF13" s="17">
        <f>SUMIFS('Budget Execution 2021'!$G:$G,'Budget Execution 2021'!$A:$A,'تنفيذ الميزانية  - جهات'!BD1,'Budget Execution 2021'!$C:$C,$A$13)</f>
        <v>1546935.48</v>
      </c>
      <c r="BG13" s="17">
        <f>BF13-BE13</f>
        <v>-53064.520000000019</v>
      </c>
      <c r="BH13" s="17">
        <f>SUMIFS('Budget Execution 2021'!$E:$E,'Budget Execution 2021'!$A:$A,'تنفيذ الميزانية  - جهات'!BH1,'Budget Execution 2021'!$C:$C,$A$13)</f>
        <v>741548000.00000012</v>
      </c>
      <c r="BI13" s="17">
        <f>SUMIFS('Budget Execution 2021'!$F:$F,'Budget Execution 2021'!$A:$A,'تنفيذ الميزانية  - جهات'!BH1,'Budget Execution 2021'!$C:$C,$A$13)</f>
        <v>742363000</v>
      </c>
      <c r="BJ13" s="17">
        <f>SUMIFS('Budget Execution 2021'!$G:$G,'Budget Execution 2021'!$A:$A,'تنفيذ الميزانية  - جهات'!BH1,'Budget Execution 2021'!$C:$C,$A$13)</f>
        <v>719648281.75000024</v>
      </c>
      <c r="BK13" s="17">
        <f>BJ13-BI13</f>
        <v>-22714718.249999762</v>
      </c>
      <c r="BL13" s="17">
        <f>SUMIFS('Budget Execution 2021'!$E:$E,'Budget Execution 2021'!$A:$A,'تنفيذ الميزانية  - جهات'!BL1,'Budget Execution 2021'!$C:$C,$A$13)</f>
        <v>182483000</v>
      </c>
      <c r="BM13" s="17">
        <f>SUMIFS('Budget Execution 2021'!$F:$F,'Budget Execution 2021'!$A:$A,'تنفيذ الميزانية  - جهات'!BL1,'Budget Execution 2021'!$C:$C,$A$13)</f>
        <v>173783000</v>
      </c>
      <c r="BN13" s="17">
        <f>SUMIFS('Budget Execution 2021'!$G:$G,'Budget Execution 2021'!$A:$A,'تنفيذ الميزانية  - جهات'!BL1,'Budget Execution 2021'!$C:$C,$A$13)</f>
        <v>164030946.44</v>
      </c>
      <c r="BO13" s="17">
        <f>BN13-BM13</f>
        <v>-9752053.5600000024</v>
      </c>
      <c r="BP13" s="17">
        <f>SUMIFS('Budget Execution 2021'!$E:$E,'Budget Execution 2021'!$A:$A,'تنفيذ الميزانية  - جهات'!BP1,'Budget Execution 2021'!$C:$C,$A$13)</f>
        <v>232896000.00000003</v>
      </c>
      <c r="BQ13" s="17">
        <f>SUMIFS('Budget Execution 2021'!$F:$F,'Budget Execution 2021'!$A:$A,'تنفيذ الميزانية  - جهات'!BP1,'Budget Execution 2021'!$C:$C,$A$13)</f>
        <v>230705000</v>
      </c>
      <c r="BR13" s="17">
        <f>SUMIFS('Budget Execution 2021'!$G:$G,'Budget Execution 2021'!$A:$A,'تنفيذ الميزانية  - جهات'!BP1,'Budget Execution 2021'!$C:$C,$A$13)</f>
        <v>219461469.72999999</v>
      </c>
      <c r="BS13" s="17">
        <f>BR13-BQ13</f>
        <v>-11243530.270000011</v>
      </c>
      <c r="BT13" s="17">
        <f>SUMIFS('Budget Execution 2021'!$E:$E,'Budget Execution 2021'!$A:$A,'تنفيذ الميزانية  - جهات'!BT1,'Budget Execution 2021'!$C:$C,$A$13)</f>
        <v>26019999.999999993</v>
      </c>
      <c r="BU13" s="17">
        <f>SUMIFS('Budget Execution 2021'!$F:$F,'Budget Execution 2021'!$A:$A,'تنفيذ الميزانية  - جهات'!BT1,'Budget Execution 2021'!$C:$C,$A$13)</f>
        <v>25428314.999999993</v>
      </c>
      <c r="BV13" s="17">
        <f>SUMIFS('Budget Execution 2021'!$G:$G,'Budget Execution 2021'!$A:$A,'تنفيذ الميزانية  - جهات'!BT1,'Budget Execution 2021'!$C:$C,$A$13)</f>
        <v>17811766.969999999</v>
      </c>
      <c r="BW13" s="17">
        <f>BV13-BU13</f>
        <v>-7616548.0299999937</v>
      </c>
      <c r="BX13" s="17">
        <f>SUMIFS('Budget Execution 2021'!$E:$E,'Budget Execution 2021'!$A:$A,'تنفيذ الميزانية  - جهات'!BX1,'Budget Execution 2021'!$C:$C,$A$13)</f>
        <v>5080999.9999999991</v>
      </c>
      <c r="BY13" s="17">
        <f>SUMIFS('Budget Execution 2021'!$F:$F,'Budget Execution 2021'!$A:$A,'تنفيذ الميزانية  - جهات'!BX1,'Budget Execution 2021'!$C:$C,$A$13)</f>
        <v>5060999.9999999991</v>
      </c>
      <c r="BZ13" s="17">
        <f>SUMIFS('Budget Execution 2021'!$G:$G,'Budget Execution 2021'!$A:$A,'تنفيذ الميزانية  - جهات'!BX1,'Budget Execution 2021'!$C:$C,$A$13)</f>
        <v>5035802</v>
      </c>
      <c r="CA13" s="17">
        <f>BZ13-BY13</f>
        <v>-25197.999999999069</v>
      </c>
      <c r="CB13" s="17">
        <f>SUMIFS('Budget Execution 2021'!$E:$E,'Budget Execution 2021'!$A:$A,'تنفيذ الميزانية  - جهات'!CB1,'Budget Execution 2021'!$C:$C,$A$13)</f>
        <v>0</v>
      </c>
      <c r="CC13" s="17">
        <f>SUMIFS('Budget Execution 2021'!$F:$F,'Budget Execution 2021'!$A:$A,'تنفيذ الميزانية  - جهات'!CB1,'Budget Execution 2021'!$C:$C,$A$13)</f>
        <v>0</v>
      </c>
      <c r="CD13" s="17">
        <f>SUMIFS('Budget Execution 2021'!$G:$G,'Budget Execution 2021'!$A:$A,'تنفيذ الميزانية  - جهات'!CB1,'Budget Execution 2021'!$C:$C,$A$13)</f>
        <v>0</v>
      </c>
      <c r="CE13" s="17">
        <f>CD13-CC13</f>
        <v>0</v>
      </c>
      <c r="CF13" s="17">
        <f>SUMIFS('Budget Execution 2021'!$E:$E,'Budget Execution 2021'!$A:$A,'تنفيذ الميزانية  - جهات'!CF1,'Budget Execution 2021'!$C:$C,$A$13)</f>
        <v>5145000</v>
      </c>
      <c r="CG13" s="17">
        <f>SUMIFS('Budget Execution 2021'!$F:$F,'Budget Execution 2021'!$A:$A,'تنفيذ الميزانية  - جهات'!CF1,'Budget Execution 2021'!$C:$C,$A$13)</f>
        <v>5145000</v>
      </c>
      <c r="CH13" s="17">
        <f>SUMIFS('Budget Execution 2021'!$G:$G,'Budget Execution 2021'!$A:$A,'تنفيذ الميزانية  - جهات'!CF1,'Budget Execution 2021'!$C:$C,$A$13)</f>
        <v>4140000</v>
      </c>
      <c r="CI13" s="17">
        <f>CH13-CG13</f>
        <v>-1005000</v>
      </c>
      <c r="CJ13" s="17">
        <f>SUMIFS('Budget Execution 2021'!$E:$E,'Budget Execution 2021'!$A:$A,'تنفيذ الميزانية  - جهات'!CJ1,'Budget Execution 2021'!$C:$C,$A$13)</f>
        <v>0</v>
      </c>
      <c r="CK13" s="17">
        <f>SUMIFS('Budget Execution 2021'!$F:$F,'Budget Execution 2021'!$A:$A,'تنفيذ الميزانية  - جهات'!CJ1,'Budget Execution 2021'!$C:$C,$A$13)</f>
        <v>0</v>
      </c>
      <c r="CL13" s="17">
        <f>SUMIFS('Budget Execution 2021'!$G:$G,'Budget Execution 2021'!$A:$A,'تنفيذ الميزانية  - جهات'!CJ1,'Budget Execution 2021'!$C:$C,$A$13)</f>
        <v>0</v>
      </c>
      <c r="CM13" s="17">
        <f>CL13-CK13</f>
        <v>0</v>
      </c>
      <c r="CN13" s="17">
        <f>SUMIFS('Budget Execution 2021'!$E:$E,'Budget Execution 2021'!$A:$A,'تنفيذ الميزانية  - جهات'!CN1,'Budget Execution 2021'!$C:$C,$A$13)</f>
        <v>19043000</v>
      </c>
      <c r="CO13" s="17">
        <f>SUMIFS('Budget Execution 2021'!$F:$F,'Budget Execution 2021'!$A:$A,'تنفيذ الميزانية  - جهات'!CN1,'Budget Execution 2021'!$C:$C,$A$13)</f>
        <v>18228000</v>
      </c>
      <c r="CP13" s="17">
        <f>SUMIFS('Budget Execution 2021'!$G:$G,'Budget Execution 2021'!$A:$A,'تنفيذ الميزانية  - جهات'!CN1,'Budget Execution 2021'!$C:$C,$A$13)</f>
        <v>17255011.040000003</v>
      </c>
      <c r="CQ13" s="17">
        <f>CP13-CO13</f>
        <v>-972988.95999999717</v>
      </c>
      <c r="CR13" s="17">
        <f>SUMIFS('Budget Execution 2021'!$E:$E,'Budget Execution 2021'!$A:$A,'تنفيذ الميزانية  - جهات'!CR1,'Budget Execution 2021'!$C:$C,$A$13)</f>
        <v>4281992000</v>
      </c>
      <c r="CS13" s="17">
        <f>SUMIFS('Budget Execution 2021'!$F:$F,'Budget Execution 2021'!$A:$A,'تنفيذ الميزانية  - جهات'!CR1,'Budget Execution 2021'!$C:$C,$A$13)</f>
        <v>3940242731</v>
      </c>
      <c r="CT13" s="17">
        <f>SUMIFS('Budget Execution 2021'!$G:$G,'Budget Execution 2021'!$A:$A,'تنفيذ الميزانية  - جهات'!CR1,'Budget Execution 2021'!$C:$C,$A$13)</f>
        <v>3858244610.500001</v>
      </c>
      <c r="CU13" s="17">
        <f>CT13-CS13</f>
        <v>-81998120.499999046</v>
      </c>
      <c r="CV13" s="17">
        <f>SUMIFS('Budget Execution 2021'!$E:$E,'Budget Execution 2021'!$A:$A,'تنفيذ الميزانية  - جهات'!CV1,'Budget Execution 2021'!$C:$C,$A$13)</f>
        <v>2224362000</v>
      </c>
      <c r="CW13" s="17">
        <f>SUMIFS('Budget Execution 2021'!$F:$F,'Budget Execution 2021'!$A:$A,'تنفيذ الميزانية  - جهات'!CV1,'Budget Execution 2021'!$C:$C,$A$13)</f>
        <v>2280529036.8400002</v>
      </c>
      <c r="CX13" s="17">
        <f>SUMIFS('Budget Execution 2021'!$G:$G,'Budget Execution 2021'!$A:$A,'تنفيذ الميزانية  - جهات'!CV1,'Budget Execution 2021'!$C:$C,$A$13)</f>
        <v>2280315786.29</v>
      </c>
      <c r="CY13" s="17">
        <f>CX13-CW13</f>
        <v>-213250.55000019073</v>
      </c>
      <c r="CZ13" s="17">
        <f>SUMIFS('Budget Execution 2021'!$E:$E,'Budget Execution 2021'!$A:$A,'تنفيذ الميزانية  - جهات'!CZ1,'Budget Execution 2021'!$C:$C,$A$13)</f>
        <v>65976000.000000015</v>
      </c>
      <c r="DA13" s="17">
        <f>SUMIFS('Budget Execution 2021'!$F:$F,'Budget Execution 2021'!$A:$A,'تنفيذ الميزانية  - جهات'!CZ1,'Budget Execution 2021'!$C:$C,$A$13)</f>
        <v>65976000.000000015</v>
      </c>
      <c r="DB13" s="17">
        <f>SUMIFS('Budget Execution 2021'!$G:$G,'Budget Execution 2021'!$A:$A,'تنفيذ الميزانية  - جهات'!CZ1,'Budget Execution 2021'!$C:$C,$A$13)</f>
        <v>65593184.239999995</v>
      </c>
      <c r="DC13" s="17">
        <f>DB13-DA13</f>
        <v>-382815.76000002027</v>
      </c>
      <c r="DD13" s="17">
        <f>SUMIFS('Budget Execution 2021'!$E:$E,'Budget Execution 2021'!$A:$A,'تنفيذ الميزانية  - جهات'!DD1,'Budget Execution 2021'!$C:$C,$A$13)</f>
        <v>38234000</v>
      </c>
      <c r="DE13" s="17">
        <f>SUMIFS('Budget Execution 2021'!$F:$F,'Budget Execution 2021'!$A:$A,'تنفيذ الميزانية  - جهات'!DD1,'Budget Execution 2021'!$C:$C,$A$13)</f>
        <v>37851000</v>
      </c>
      <c r="DF13" s="17">
        <f>SUMIFS('Budget Execution 2021'!$G:$G,'Budget Execution 2021'!$A:$A,'تنفيذ الميزانية  - جهات'!DD1,'Budget Execution 2021'!$C:$C,$A$13)</f>
        <v>33739603.390000001</v>
      </c>
      <c r="DG13" s="17">
        <f>DF13-DE13</f>
        <v>-4111396.6099999994</v>
      </c>
      <c r="DH13" s="17">
        <f>SUMIFS('Budget Execution 2021'!$E:$E,'Budget Execution 2021'!$A:$A,'تنفيذ الميزانية  - جهات'!DH1,'Budget Execution 2021'!$C:$C,$A$13)</f>
        <v>15791000</v>
      </c>
      <c r="DI13" s="17">
        <f>SUMIFS('Budget Execution 2021'!$F:$F,'Budget Execution 2021'!$A:$A,'تنفيذ الميزانية  - جهات'!DH1,'Budget Execution 2021'!$C:$C,$A$13)</f>
        <v>14391000</v>
      </c>
      <c r="DJ13" s="17">
        <f>SUMIFS('Budget Execution 2021'!$G:$G,'Budget Execution 2021'!$A:$A,'تنفيذ الميزانية  - جهات'!DH1,'Budget Execution 2021'!$C:$C,$A$13)</f>
        <v>14079718.4</v>
      </c>
      <c r="DK13" s="17">
        <f>DJ13-DI13</f>
        <v>-311281.59999999963</v>
      </c>
      <c r="DL13" s="17">
        <f>SUMIFS('Budget Execution 2021'!$E:$E,'Budget Execution 2021'!$A:$A,'تنفيذ الميزانية  - جهات'!DL1,'Budget Execution 2021'!$C:$C,$A$13)</f>
        <v>1522881000.0000002</v>
      </c>
      <c r="DM13" s="17">
        <f>SUMIFS('Budget Execution 2021'!$F:$F,'Budget Execution 2021'!$A:$A,'تنفيذ الميزانية  - جهات'!DL1,'Budget Execution 2021'!$C:$C,$A$13)</f>
        <v>1728287515.6599998</v>
      </c>
      <c r="DN13" s="17">
        <f>SUMIFS('Budget Execution 2021'!$G:$G,'Budget Execution 2021'!$A:$A,'تنفيذ الميزانية  - جهات'!DL1,'Budget Execution 2021'!$C:$C,$A$13)</f>
        <v>1726748989.76</v>
      </c>
      <c r="DO13" s="17">
        <f>DN13-DM13</f>
        <v>-1538525.8999998569</v>
      </c>
      <c r="DP13" s="17">
        <f>SUMIFS('Budget Execution 2021'!$E:$E,'Budget Execution 2021'!$A:$A,'تنفيذ الميزانية  - جهات'!DP1,'Budget Execution 2021'!$C:$C,$A$13)</f>
        <v>57294000</v>
      </c>
      <c r="DQ13" s="17">
        <f>SUMIFS('Budget Execution 2021'!$F:$F,'Budget Execution 2021'!$A:$A,'تنفيذ الميزانية  - جهات'!DP1,'Budget Execution 2021'!$C:$C,$A$13)</f>
        <v>68642999.999999985</v>
      </c>
      <c r="DR13" s="17">
        <f>SUMIFS('Budget Execution 2021'!$G:$G,'Budget Execution 2021'!$A:$A,'تنفيذ الميزانية  - جهات'!DP1,'Budget Execution 2021'!$C:$C,$A$13)</f>
        <v>24351162.040000007</v>
      </c>
      <c r="DS13" s="17">
        <f>DR13-DQ13</f>
        <v>-44291837.959999979</v>
      </c>
      <c r="DT13" s="17">
        <f>SUMIFS('Budget Execution 2021'!$E:$E,'Budget Execution 2021'!$A:$A,'تنفيذ الميزانية  - جهات'!DT1,'Budget Execution 2021'!$C:$C,$A$13)</f>
        <v>58515999.999999993</v>
      </c>
      <c r="DU13" s="17">
        <f>SUMIFS('Budget Execution 2021'!$F:$F,'Budget Execution 2021'!$A:$A,'تنفيذ الميزانية  - جهات'!DT1,'Budget Execution 2021'!$C:$C,$A$13)</f>
        <v>53480999.999999993</v>
      </c>
      <c r="DV13" s="17">
        <f>SUMIFS('Budget Execution 2021'!$G:$G,'Budget Execution 2021'!$A:$A,'تنفيذ الميزانية  - جهات'!DT1,'Budget Execution 2021'!$C:$C,$A$13)</f>
        <v>45946186.18</v>
      </c>
      <c r="DW13" s="17">
        <f>DV13-DU13</f>
        <v>-7534813.8199999928</v>
      </c>
      <c r="DX13" s="17">
        <f>SUMIFS('Budget Execution 2021'!$E:$E,'Budget Execution 2021'!$A:$A,'تنفيذ الميزانية  - جهات'!DX1,'Budget Execution 2021'!$C:$C,$A$13)</f>
        <v>0</v>
      </c>
      <c r="DY13" s="17">
        <f>SUMIFS('Budget Execution 2021'!$F:$F,'Budget Execution 2021'!$A:$A,'تنفيذ الميزانية  - جهات'!DX1,'Budget Execution 2021'!$C:$C,$A$13)</f>
        <v>0</v>
      </c>
      <c r="DZ13" s="17">
        <f>SUMIFS('Budget Execution 2021'!$G:$G,'Budget Execution 2021'!$A:$A,'تنفيذ الميزانية  - جهات'!DX1,'Budget Execution 2021'!$C:$C,$A$13)</f>
        <v>0</v>
      </c>
      <c r="EA13" s="17">
        <f>DZ13-DY13</f>
        <v>0</v>
      </c>
      <c r="EB13" s="17">
        <f>SUMIFS('Budget Execution 2021'!$E:$E,'Budget Execution 2021'!$A:$A,'تنفيذ الميزانية  - جهات'!EB1,'Budget Execution 2021'!$C:$C,$A$13)</f>
        <v>356909000</v>
      </c>
      <c r="EC13" s="17">
        <f>SUMIFS('Budget Execution 2021'!$F:$F,'Budget Execution 2021'!$A:$A,'تنفيذ الميزانية  - جهات'!EB1,'Budget Execution 2021'!$C:$C,$A$13)</f>
        <v>345852477.99999994</v>
      </c>
      <c r="ED13" s="17">
        <f>SUMIFS('Budget Execution 2021'!$G:$G,'Budget Execution 2021'!$A:$A,'تنفيذ الميزانية  - جهات'!EB1,'Budget Execution 2021'!$C:$C,$A$13)</f>
        <v>342946537.42000002</v>
      </c>
      <c r="EE13" s="17">
        <f>ED13-EC13</f>
        <v>-2905940.5799999237</v>
      </c>
      <c r="EF13" s="17">
        <f>SUMIFS('Budget Execution 2021'!$E:$E,'Budget Execution 2021'!$A:$A,'تنفيذ الميزانية  - جهات'!EF1,'Budget Execution 2021'!$C:$C,$A$13)</f>
        <v>56208000.000000007</v>
      </c>
      <c r="EG13" s="17">
        <f>SUMIFS('Budget Execution 2021'!$F:$F,'Budget Execution 2021'!$A:$A,'تنفيذ الميزانية  - جهات'!EF1,'Budget Execution 2021'!$C:$C,$A$13)</f>
        <v>50263163.260000013</v>
      </c>
      <c r="EH13" s="17">
        <f>SUMIFS('Budget Execution 2021'!$G:$G,'Budget Execution 2021'!$A:$A,'تنفيذ الميزانية  - جهات'!EF1,'Budget Execution 2021'!$C:$C,$A$13)</f>
        <v>47140246.829999998</v>
      </c>
      <c r="EI13" s="17">
        <f>EH13-EG13</f>
        <v>-3122916.4300000146</v>
      </c>
      <c r="EJ13" s="17">
        <f>SUMIFS('Budget Execution 2021'!$E:$E,'Budget Execution 2021'!$A:$A,'تنفيذ الميزانية  - جهات'!EJ1,'Budget Execution 2021'!$C:$C,$A$13)</f>
        <v>174701000</v>
      </c>
      <c r="EK13" s="17">
        <f>SUMIFS('Budget Execution 2021'!$F:$F,'Budget Execution 2021'!$A:$A,'تنفيذ الميزانية  - جهات'!EJ1,'Budget Execution 2021'!$C:$C,$A$13)</f>
        <v>160088000</v>
      </c>
      <c r="EL13" s="17">
        <f>SUMIFS('Budget Execution 2021'!$G:$G,'Budget Execution 2021'!$A:$A,'تنفيذ الميزانية  - جهات'!EJ1,'Budget Execution 2021'!$C:$C,$A$13)</f>
        <v>160072367.16999999</v>
      </c>
      <c r="EM13" s="17">
        <f>EL13-EK13</f>
        <v>-15632.830000013113</v>
      </c>
      <c r="EN13" s="17">
        <f>SUMIFS('Budget Execution 2021'!$E:$E,'Budget Execution 2021'!$A:$A,'تنفيذ الميزانية  - جهات'!EN1,'Budget Execution 2021'!$C:$C,$A$13)</f>
        <v>916830000</v>
      </c>
      <c r="EO13" s="17">
        <f>SUMIFS('Budget Execution 2021'!$F:$F,'Budget Execution 2021'!$A:$A,'تنفيذ الميزانية  - جهات'!EN1,'Budget Execution 2021'!$C:$C,$A$13)</f>
        <v>857439307.66999996</v>
      </c>
      <c r="EP13" s="17">
        <f>SUMIFS('Budget Execution 2021'!$G:$G,'Budget Execution 2021'!$A:$A,'تنفيذ الميزانية  - جهات'!EN1,'Budget Execution 2021'!$C:$C,$A$13)</f>
        <v>856813458.63</v>
      </c>
      <c r="EQ13" s="17">
        <f>EP13-EO13</f>
        <v>-625849.03999996185</v>
      </c>
      <c r="ER13" s="17">
        <f>SUMIFS('Budget Execution 2021'!$E:$E,'Budget Execution 2021'!$A:$A,'تنفيذ الميزانية  - جهات'!ER1,'Budget Execution 2021'!$C:$C,$A$13)</f>
        <v>818048000</v>
      </c>
      <c r="ES13" s="17">
        <f>SUMIFS('Budget Execution 2021'!$F:$F,'Budget Execution 2021'!$A:$A,'تنفيذ الميزانية  - جهات'!ER1,'Budget Execution 2021'!$C:$C,$A$13)</f>
        <v>920000000</v>
      </c>
      <c r="ET13" s="17">
        <f>SUMIFS('Budget Execution 2021'!$G:$G,'Budget Execution 2021'!$A:$A,'تنفيذ الميزانية  - جهات'!ER1,'Budget Execution 2021'!$C:$C,$A$13)</f>
        <v>869900733.91000009</v>
      </c>
      <c r="EU13" s="17">
        <f>ET13-ES13</f>
        <v>-50099266.089999914</v>
      </c>
      <c r="EV13" s="17">
        <f>SUMIFS('Budget Execution 2021'!$E:$E,'Budget Execution 2021'!$A:$A,'تنفيذ الميزانية  - جهات'!EV1,'Budget Execution 2021'!$C:$C,$A$13)</f>
        <v>461600000</v>
      </c>
      <c r="EW13" s="17">
        <f>SUMIFS('Budget Execution 2021'!$F:$F,'Budget Execution 2021'!$A:$A,'تنفيذ الميزانية  - جهات'!EV1,'Budget Execution 2021'!$C:$C,$A$13)</f>
        <v>523934105.05000001</v>
      </c>
      <c r="EX13" s="17">
        <f>SUMIFS('Budget Execution 2021'!$G:$G,'Budget Execution 2021'!$A:$A,'تنفيذ الميزانية  - جهات'!EV1,'Budget Execution 2021'!$C:$C,$A$13)</f>
        <v>484927128</v>
      </c>
      <c r="EY13" s="17">
        <f>EX13-EW13</f>
        <v>-39006977.050000012</v>
      </c>
      <c r="EZ13" s="17">
        <f>SUMIFS('Budget Execution 2021'!$E:$E,'Budget Execution 2021'!$A:$A,'تنفيذ الميزانية  - جهات'!EZ1,'Budget Execution 2021'!$C:$C,$A$13)</f>
        <v>19359000</v>
      </c>
      <c r="FA13" s="17">
        <f>SUMIFS('Budget Execution 2021'!$F:$F,'Budget Execution 2021'!$A:$A,'تنفيذ الميزانية  - جهات'!EZ1,'Budget Execution 2021'!$C:$C,$A$13)</f>
        <v>17718350</v>
      </c>
      <c r="FB13" s="17">
        <f>SUMIFS('Budget Execution 2021'!$G:$G,'Budget Execution 2021'!$A:$A,'تنفيذ الميزانية  - جهات'!EZ1,'Budget Execution 2021'!$C:$C,$A$13)</f>
        <v>17242293.329999998</v>
      </c>
      <c r="FC13" s="17">
        <f>FB13-FA13</f>
        <v>-476056.67000000179</v>
      </c>
      <c r="FD13" s="17">
        <f>SUMIFS('Budget Execution 2021'!$E:$E,'Budget Execution 2021'!$A:$A,'تنفيذ الميزانية  - جهات'!FD1,'Budget Execution 2021'!$C:$C,$A$13)</f>
        <v>154214000</v>
      </c>
      <c r="FE13" s="17">
        <f>SUMIFS('Budget Execution 2021'!$F:$F,'Budget Execution 2021'!$A:$A,'تنفيذ الميزانية  - جهات'!FD1,'Budget Execution 2021'!$C:$C,$A$13)</f>
        <v>151004000</v>
      </c>
      <c r="FF13" s="17">
        <f>SUMIFS('Budget Execution 2021'!$G:$G,'Budget Execution 2021'!$A:$A,'تنفيذ الميزانية  - جهات'!FD1,'Budget Execution 2021'!$C:$C,$A$13)</f>
        <v>138027789.40000001</v>
      </c>
      <c r="FG13" s="17">
        <f>FF13-FE13</f>
        <v>-12976210.599999994</v>
      </c>
      <c r="FH13" s="17">
        <f>SUMIFS('Budget Execution 2021'!$E:$E,'Budget Execution 2021'!$A:$A,'تنفيذ الميزانية  - جهات'!FH1,'Budget Execution 2021'!$C:$C,$A$13)</f>
        <v>119214000</v>
      </c>
      <c r="FI13" s="17">
        <f>SUMIFS('Budget Execution 2021'!$F:$F,'Budget Execution 2021'!$A:$A,'تنفيذ الميزانية  - جهات'!FH1,'Budget Execution 2021'!$C:$C,$A$13)</f>
        <v>119214000</v>
      </c>
      <c r="FJ13" s="17">
        <f>SUMIFS('Budget Execution 2021'!$G:$G,'Budget Execution 2021'!$A:$A,'تنفيذ الميزانية  - جهات'!FH1,'Budget Execution 2021'!$C:$C,$A$13)</f>
        <v>0</v>
      </c>
      <c r="FK13" s="17">
        <f>FJ13-FI13</f>
        <v>-119214000</v>
      </c>
      <c r="FL13" s="17">
        <f>SUMIFS('Budget Execution 2021'!$E:$E,'Budget Execution 2021'!$A:$A,'تنفيذ الميزانية  - جهات'!FL1,'Budget Execution 2021'!$C:$C,$A$13)</f>
        <v>8146000</v>
      </c>
      <c r="FM13" s="17">
        <f>SUMIFS('Budget Execution 2021'!$F:$F,'Budget Execution 2021'!$A:$A,'تنفيذ الميزانية  - جهات'!FL1,'Budget Execution 2021'!$C:$C,$A$13)</f>
        <v>6411108.71</v>
      </c>
      <c r="FN13" s="17">
        <f>SUMIFS('Budget Execution 2021'!$G:$G,'Budget Execution 2021'!$A:$A,'تنفيذ الميزانية  - جهات'!FL1,'Budget Execution 2021'!$C:$C,$A$13)</f>
        <v>6411108.71</v>
      </c>
      <c r="FO13" s="17">
        <f>FN13-FM13</f>
        <v>0</v>
      </c>
      <c r="FP13" s="17">
        <f>SUMIFS('Budget Execution 2021'!$E:$E,'Budget Execution 2021'!$A:$A,'تنفيذ الميزانية  - جهات'!FP1,'Budget Execution 2021'!$C:$C,$A$13)</f>
        <v>42278000</v>
      </c>
      <c r="FQ13" s="17">
        <f>SUMIFS('Budget Execution 2021'!$F:$F,'Budget Execution 2021'!$A:$A,'تنفيذ الميزانية  - جهات'!FP1,'Budget Execution 2021'!$C:$C,$A$13)</f>
        <v>42278000</v>
      </c>
      <c r="FR13" s="17">
        <f>SUMIFS('Budget Execution 2021'!$G:$G,'Budget Execution 2021'!$A:$A,'تنفيذ الميزانية  - جهات'!FP1,'Budget Execution 2021'!$C:$C,$A$13)</f>
        <v>41830848.460000001</v>
      </c>
      <c r="FS13" s="17">
        <f>FR13-FQ13</f>
        <v>-447151.53999999911</v>
      </c>
      <c r="FT13" s="17">
        <f>SUMIFS('Budget Execution 2021'!$E:$E,'Budget Execution 2021'!$A:$A,'تنفيذ الميزانية  - جهات'!FT1,'Budget Execution 2021'!$C:$C,$A$13)</f>
        <v>36300000</v>
      </c>
      <c r="FU13" s="17">
        <f>SUMIFS('Budget Execution 2021'!$F:$F,'Budget Execution 2021'!$A:$A,'تنفيذ الميزانية  - جهات'!FT1,'Budget Execution 2021'!$C:$C,$A$13)</f>
        <v>30490000</v>
      </c>
      <c r="FV13" s="17">
        <f>SUMIFS('Budget Execution 2021'!$G:$G,'Budget Execution 2021'!$A:$A,'تنفيذ الميزانية  - جهات'!FT1,'Budget Execution 2021'!$C:$C,$A$13)</f>
        <v>30090946.57</v>
      </c>
      <c r="FW13" s="17">
        <f>FV13-FU13</f>
        <v>-399053.4299999997</v>
      </c>
      <c r="FX13" s="17">
        <f>SUMIFS('Budget Execution 2021'!$E:$E,'Budget Execution 2021'!$A:$A,'تنفيذ الميزانية  - جهات'!FX1,'Budget Execution 2021'!$C:$C,$A$13)</f>
        <v>2844000</v>
      </c>
      <c r="FY13" s="17">
        <f>SUMIFS('Budget Execution 2021'!$F:$F,'Budget Execution 2021'!$A:$A,'تنفيذ الميزانية  - جهات'!FX1,'Budget Execution 2021'!$C:$C,$A$13)</f>
        <v>2841016.68</v>
      </c>
      <c r="FZ13" s="17">
        <f>SUMIFS('Budget Execution 2021'!$G:$G,'Budget Execution 2021'!$A:$A,'تنفيذ الميزانية  - جهات'!FX1,'Budget Execution 2021'!$C:$C,$A$13)</f>
        <v>1731470.5000000002</v>
      </c>
      <c r="GA13" s="17">
        <f>FZ13-FY13</f>
        <v>-1109546.18</v>
      </c>
      <c r="GB13" s="17">
        <f>SUMIFS('Budget Execution 2021'!$E:$E,'Budget Execution 2021'!$A:$A,'تنفيذ الميزانية  - جهات'!GB1,'Budget Execution 2021'!$C:$C,$A$13)</f>
        <v>11001999.999999998</v>
      </c>
      <c r="GC13" s="17">
        <f>SUMIFS('Budget Execution 2021'!$F:$F,'Budget Execution 2021'!$A:$A,'تنفيذ الميزانية  - جهات'!GB1,'Budget Execution 2021'!$C:$C,$A$13)</f>
        <v>9545192.9999999981</v>
      </c>
      <c r="GD13" s="17">
        <f>SUMIFS('Budget Execution 2021'!$G:$G,'Budget Execution 2021'!$A:$A,'تنفيذ الميزانية  - جهات'!GB1,'Budget Execution 2021'!$C:$C,$A$13)</f>
        <v>9312756.5099999998</v>
      </c>
      <c r="GE13" s="17">
        <f>GD13-GC13</f>
        <v>-232436.48999999836</v>
      </c>
      <c r="GF13" s="17">
        <f>SUMIFS('Budget Execution 2021'!$E:$E,'Budget Execution 2021'!$A:$A,'تنفيذ الميزانية  - جهات'!GF1,'Budget Execution 2021'!$C:$C,$A$13)</f>
        <v>260705000</v>
      </c>
      <c r="GG13" s="17">
        <f>SUMIFS('Budget Execution 2021'!$F:$F,'Budget Execution 2021'!$A:$A,'تنفيذ الميزانية  - جهات'!GF1,'Budget Execution 2021'!$C:$C,$A$13)</f>
        <v>260705000</v>
      </c>
      <c r="GH13" s="17">
        <f>SUMIFS('Budget Execution 2021'!$G:$G,'Budget Execution 2021'!$A:$A,'تنفيذ الميزانية  - جهات'!GF1,'Budget Execution 2021'!$C:$C,$A$13)</f>
        <v>209667096</v>
      </c>
      <c r="GI13" s="17">
        <f>GH13-GG13</f>
        <v>-51037904</v>
      </c>
      <c r="GJ13" s="17">
        <f>SUMIFS('Budget Execution 2021'!$E:$E,'Budget Execution 2021'!$A:$A,'تنفيذ الميزانية  - جهات'!GJ1,'Budget Execution 2021'!$C:$C,$A$13)</f>
        <v>237442000</v>
      </c>
      <c r="GK13" s="17">
        <f>SUMIFS('Budget Execution 2021'!$F:$F,'Budget Execution 2021'!$A:$A,'تنفيذ الميزانية  - جهات'!GJ1,'Budget Execution 2021'!$C:$C,$A$13)</f>
        <v>239106949</v>
      </c>
      <c r="GL13" s="17">
        <f>SUMIFS('Budget Execution 2021'!$G:$G,'Budget Execution 2021'!$A:$A,'تنفيذ الميزانية  - جهات'!GJ1,'Budget Execution 2021'!$C:$C,$A$13)</f>
        <v>228637389.41000006</v>
      </c>
      <c r="GM13" s="17">
        <f>GL13-GK13</f>
        <v>-10469559.589999944</v>
      </c>
    </row>
    <row r="14" spans="1:195" s="9" customFormat="1" ht="30" customHeight="1" thickBot="1">
      <c r="A14" s="15" t="s">
        <v>90</v>
      </c>
      <c r="B14" s="16" t="s">
        <v>6</v>
      </c>
      <c r="C14"/>
      <c r="D14" s="17">
        <f t="shared" si="205"/>
        <v>15259156000</v>
      </c>
      <c r="E14" s="17">
        <f t="shared" si="206"/>
        <v>16665882031.589998</v>
      </c>
      <c r="F14" s="17">
        <f t="shared" si="207"/>
        <v>16101498732.280005</v>
      </c>
      <c r="G14" s="17">
        <f t="shared" si="98"/>
        <v>-564383299.30999374</v>
      </c>
      <c r="H14" s="17">
        <f>SUMIFS('Budget Execution 2021'!$E:$E,'Budget Execution 2021'!$A:$A,'تنفيذ الميزانية  - جهات'!H1,'Budget Execution 2021'!$C:$C,$A$14)</f>
        <v>122382000.00000003</v>
      </c>
      <c r="I14" s="17">
        <f>SUMIFS('Budget Execution 2021'!$F:$F,'Budget Execution 2021'!$A:$A,'تنفيذ الميزانية  - جهات'!H1,'Budget Execution 2021'!$C:$C,$A$14)</f>
        <v>131510250.00000001</v>
      </c>
      <c r="J14" s="17">
        <f>SUMIFS('Budget Execution 2021'!$G:$G,'Budget Execution 2021'!$A:$A,'تنفيذ الميزانية  - جهات'!H1,'Budget Execution 2021'!$C:$C,$A$14)</f>
        <v>127369671.55999999</v>
      </c>
      <c r="K14" s="17">
        <f t="shared" si="100"/>
        <v>-4140578.4400000274</v>
      </c>
      <c r="L14" s="17">
        <f>SUMIFS('Budget Execution 2021'!$E:$E,'Budget Execution 2021'!$A:$A,'تنفيذ الميزانية  - جهات'!L1,'Budget Execution 2021'!$C:$C,$A$14)</f>
        <v>111828000.00000001</v>
      </c>
      <c r="M14" s="17">
        <f>SUMIFS('Budget Execution 2021'!$F:$F,'Budget Execution 2021'!$A:$A,'تنفيذ الميزانية  - جهات'!L1,'Budget Execution 2021'!$C:$C,$A$14)</f>
        <v>117750042.00000001</v>
      </c>
      <c r="N14" s="17">
        <f>SUMIFS('Budget Execution 2021'!$G:$G,'Budget Execution 2021'!$A:$A,'تنفيذ الميزانية  - جهات'!L1,'Budget Execution 2021'!$C:$C,$A$14)</f>
        <v>116832271.22000001</v>
      </c>
      <c r="O14" s="17">
        <f t="shared" si="102"/>
        <v>-917770.78000000119</v>
      </c>
      <c r="P14" s="17">
        <f>SUMIFS('Budget Execution 2021'!$E:$E,'Budget Execution 2021'!$A:$A,'تنفيذ الميزانية  - جهات'!P1,'Budget Execution 2021'!$C:$C,$A$14)</f>
        <v>810269000</v>
      </c>
      <c r="Q14" s="17">
        <f>SUMIFS('Budget Execution 2021'!$F:$F,'Budget Execution 2021'!$A:$A,'تنفيذ الميزانية  - جهات'!P1,'Budget Execution 2021'!$C:$C,$A$14)</f>
        <v>741538456.32000005</v>
      </c>
      <c r="R14" s="17">
        <f>SUMIFS('Budget Execution 2021'!$G:$G,'Budget Execution 2021'!$A:$A,'تنفيذ الميزانية  - جهات'!P1,'Budget Execution 2021'!$C:$C,$A$14)</f>
        <v>688815032.96000004</v>
      </c>
      <c r="S14" s="17">
        <f t="shared" si="105"/>
        <v>-52723423.360000014</v>
      </c>
      <c r="T14" s="17">
        <f>SUMIFS('Budget Execution 2021'!$E:$E,'Budget Execution 2021'!$A:$A,'تنفيذ الميزانية  - جهات'!T1,'Budget Execution 2021'!$C:$C,$A$14)</f>
        <v>649347000</v>
      </c>
      <c r="U14" s="17">
        <f>SUMIFS('Budget Execution 2021'!$F:$F,'Budget Execution 2021'!$A:$A,'تنفيذ الميزانية  - جهات'!T1,'Budget Execution 2021'!$C:$C,$A$14)</f>
        <v>831476993</v>
      </c>
      <c r="V14" s="17">
        <f>SUMIFS('Budget Execution 2021'!$G:$G,'Budget Execution 2021'!$A:$A,'تنفيذ الميزانية  - جهات'!T1,'Budget Execution 2021'!$C:$C,$A$14)</f>
        <v>825222341.01000011</v>
      </c>
      <c r="W14" s="17">
        <f t="shared" ref="W14:W19" si="208">V14-U14</f>
        <v>-6254651.9899998903</v>
      </c>
      <c r="X14" s="17">
        <f>SUMIFS('Budget Execution 2021'!$E:$E,'Budget Execution 2021'!$A:$A,'تنفيذ الميزانية  - جهات'!X1,'Budget Execution 2021'!$C:$C,$A$14)</f>
        <v>6495704000</v>
      </c>
      <c r="Y14" s="17">
        <f>SUMIFS('Budget Execution 2021'!$F:$F,'Budget Execution 2021'!$A:$A,'تنفيذ الميزانية  - جهات'!X1,'Budget Execution 2021'!$C:$C,$A$14)</f>
        <v>6495704000</v>
      </c>
      <c r="Z14" s="17">
        <f>SUMIFS('Budget Execution 2021'!$G:$G,'Budget Execution 2021'!$A:$A,'تنفيذ الميزانية  - جهات'!X1,'Budget Execution 2021'!$C:$C,$A$14)</f>
        <v>6495704000</v>
      </c>
      <c r="AA14" s="17">
        <f t="shared" ref="AA14:AA19" si="209">Z14-Y14</f>
        <v>0</v>
      </c>
      <c r="AB14" s="17">
        <f>SUMIFS('Budget Execution 2021'!$E:$E,'Budget Execution 2021'!$A:$A,'تنفيذ الميزانية  - جهات'!AB1,'Budget Execution 2021'!$C:$C,$A$14)</f>
        <v>1329816000</v>
      </c>
      <c r="AC14" s="17">
        <f>SUMIFS('Budget Execution 2021'!$F:$F,'Budget Execution 2021'!$A:$A,'تنفيذ الميزانية  - جهات'!AB1,'Budget Execution 2021'!$C:$C,$A$14)</f>
        <v>1329816000</v>
      </c>
      <c r="AD14" s="17">
        <f>SUMIFS('Budget Execution 2021'!$G:$G,'Budget Execution 2021'!$A:$A,'تنفيذ الميزانية  - جهات'!AB1,'Budget Execution 2021'!$C:$C,$A$14)</f>
        <v>1329816000</v>
      </c>
      <c r="AE14" s="17">
        <f t="shared" ref="AE14:AE19" si="210">AD14-AC14</f>
        <v>0</v>
      </c>
      <c r="AF14" s="17">
        <f>SUMIFS('Budget Execution 2021'!$E:$E,'Budget Execution 2021'!$A:$A,'تنفيذ الميزانية  - جهات'!AF1,'Budget Execution 2021'!$C:$C,$A$14)</f>
        <v>578881000</v>
      </c>
      <c r="AG14" s="17">
        <f>SUMIFS('Budget Execution 2021'!$F:$F,'Budget Execution 2021'!$A:$A,'تنفيذ الميزانية  - جهات'!AF1,'Budget Execution 2021'!$C:$C,$A$14)</f>
        <v>606041382</v>
      </c>
      <c r="AH14" s="17">
        <f>SUMIFS('Budget Execution 2021'!$G:$G,'Budget Execution 2021'!$A:$A,'تنفيذ الميزانية  - جهات'!AF1,'Budget Execution 2021'!$C:$C,$A$14)</f>
        <v>599562008.98999989</v>
      </c>
      <c r="AI14" s="17">
        <f t="shared" ref="AI14:AI19" si="211">AH14-AG14</f>
        <v>-6479373.0100001097</v>
      </c>
      <c r="AJ14" s="17">
        <f>SUMIFS('Budget Execution 2021'!$E:$E,'Budget Execution 2021'!$A:$A,'تنفيذ الميزانية  - جهات'!AJ1,'Budget Execution 2021'!$C:$C,$A$14)</f>
        <v>232843000</v>
      </c>
      <c r="AK14" s="17">
        <f>SUMIFS('Budget Execution 2021'!$F:$F,'Budget Execution 2021'!$A:$A,'تنفيذ الميزانية  - جهات'!AJ1,'Budget Execution 2021'!$C:$C,$A$14)</f>
        <v>217843000</v>
      </c>
      <c r="AL14" s="17">
        <f>SUMIFS('Budget Execution 2021'!$G:$G,'Budget Execution 2021'!$A:$A,'تنفيذ الميزانية  - جهات'!AJ1,'Budget Execution 2021'!$C:$C,$A$14)</f>
        <v>217837410.37000003</v>
      </c>
      <c r="AM14" s="17">
        <f t="shared" ref="AM14:AM19" si="212">AL14-AK14</f>
        <v>-5589.6299999654293</v>
      </c>
      <c r="AN14" s="17">
        <f>SUMIFS('Budget Execution 2021'!$E:$E,'Budget Execution 2021'!$A:$A,'تنفيذ الميزانية  - جهات'!AN1,'Budget Execution 2021'!$C:$C,$A$14)</f>
        <v>34943000</v>
      </c>
      <c r="AO14" s="17">
        <f>SUMIFS('Budget Execution 2021'!$F:$F,'Budget Execution 2021'!$A:$A,'تنفيذ الميزانية  - جهات'!AN1,'Budget Execution 2021'!$C:$C,$A$14)</f>
        <v>42961411.629999988</v>
      </c>
      <c r="AP14" s="17">
        <f>SUMIFS('Budget Execution 2021'!$G:$G,'Budget Execution 2021'!$A:$A,'تنفيذ الميزانية  - جهات'!AN1,'Budget Execution 2021'!$C:$C,$A$14)</f>
        <v>42470033.639999993</v>
      </c>
      <c r="AQ14" s="17">
        <f t="shared" ref="AQ14:AQ19" si="213">AP14-AO14</f>
        <v>-491377.98999999464</v>
      </c>
      <c r="AR14" s="17">
        <f>SUMIFS('Budget Execution 2021'!$E:$E,'Budget Execution 2021'!$A:$A,'تنفيذ الميزانية  - جهات'!AR1,'Budget Execution 2021'!$C:$C,$A$14)</f>
        <v>108000000.00000001</v>
      </c>
      <c r="AS14" s="17">
        <f>SUMIFS('Budget Execution 2021'!$F:$F,'Budget Execution 2021'!$A:$A,'تنفيذ الميزانية  - جهات'!AR1,'Budget Execution 2021'!$C:$C,$A$14)</f>
        <v>108000000</v>
      </c>
      <c r="AT14" s="17">
        <f>SUMIFS('Budget Execution 2021'!$G:$G,'Budget Execution 2021'!$A:$A,'تنفيذ الميزانية  - جهات'!AR1,'Budget Execution 2021'!$C:$C,$A$14)</f>
        <v>82570914.440000027</v>
      </c>
      <c r="AU14" s="17">
        <f t="shared" ref="AU14:AU19" si="214">AT14-AS14</f>
        <v>-25429085.559999973</v>
      </c>
      <c r="AV14" s="17">
        <f>SUMIFS('Budget Execution 2021'!$E:$E,'Budget Execution 2021'!$A:$A,'تنفيذ الميزانية  - جهات'!AV1,'Budget Execution 2021'!$C:$C,$A$14)</f>
        <v>95804000</v>
      </c>
      <c r="AW14" s="17">
        <f>SUMIFS('Budget Execution 2021'!$F:$F,'Budget Execution 2021'!$A:$A,'تنفيذ الميزانية  - جهات'!AV1,'Budget Execution 2021'!$C:$C,$A$14)</f>
        <v>109721500</v>
      </c>
      <c r="AX14" s="17">
        <f>SUMIFS('Budget Execution 2021'!$G:$G,'Budget Execution 2021'!$A:$A,'تنفيذ الميزانية  - جهات'!AV1,'Budget Execution 2021'!$C:$C,$A$14)</f>
        <v>103849596.22000001</v>
      </c>
      <c r="AY14" s="17">
        <f t="shared" ref="AY14:AY19" si="215">AX14-AW14</f>
        <v>-5871903.7799999863</v>
      </c>
      <c r="AZ14" s="17">
        <f>SUMIFS('Budget Execution 2021'!$E:$E,'Budget Execution 2021'!$A:$A,'تنفيذ الميزانية  - جهات'!AZ1,'Budget Execution 2021'!$C:$C,$A$14)</f>
        <v>119080000</v>
      </c>
      <c r="BA14" s="17">
        <f>SUMIFS('Budget Execution 2021'!$F:$F,'Budget Execution 2021'!$A:$A,'تنفيذ الميزانية  - جهات'!AZ1,'Budget Execution 2021'!$C:$C,$A$14)</f>
        <v>124160465</v>
      </c>
      <c r="BB14" s="17">
        <f>SUMIFS('Budget Execution 2021'!$G:$G,'Budget Execution 2021'!$A:$A,'تنفيذ الميزانية  - جهات'!AZ1,'Budget Execution 2021'!$C:$C,$A$14)</f>
        <v>116884742.57000002</v>
      </c>
      <c r="BC14" s="17">
        <f t="shared" ref="BC14:BC19" si="216">BB14-BA14</f>
        <v>-7275722.4299999774</v>
      </c>
      <c r="BD14" s="17">
        <f>SUMIFS('Budget Execution 2021'!$E:$E,'Budget Execution 2021'!$A:$A,'تنفيذ الميزانية  - جهات'!BD1,'Budget Execution 2021'!$C:$C,$A$14)</f>
        <v>0</v>
      </c>
      <c r="BE14" s="17">
        <f>SUMIFS('Budget Execution 2021'!$F:$F,'Budget Execution 2021'!$A:$A,'تنفيذ الميزانية  - جهات'!BD1,'Budget Execution 2021'!$C:$C,$A$14)</f>
        <v>0</v>
      </c>
      <c r="BF14" s="17">
        <f>SUMIFS('Budget Execution 2021'!$G:$G,'Budget Execution 2021'!$A:$A,'تنفيذ الميزانية  - جهات'!BD1,'Budget Execution 2021'!$C:$C,$A$14)</f>
        <v>0</v>
      </c>
      <c r="BG14" s="17">
        <f t="shared" ref="BG14:BG19" si="217">BF14-BE14</f>
        <v>0</v>
      </c>
      <c r="BH14" s="17">
        <f>SUMIFS('Budget Execution 2021'!$E:$E,'Budget Execution 2021'!$A:$A,'تنفيذ الميزانية  - جهات'!BH1,'Budget Execution 2021'!$C:$C,$A$14)</f>
        <v>135708000</v>
      </c>
      <c r="BI14" s="17">
        <f>SUMIFS('Budget Execution 2021'!$F:$F,'Budget Execution 2021'!$A:$A,'تنفيذ الميزانية  - جهات'!BH1,'Budget Execution 2021'!$C:$C,$A$14)</f>
        <v>106442389</v>
      </c>
      <c r="BJ14" s="17">
        <f>SUMIFS('Budget Execution 2021'!$G:$G,'Budget Execution 2021'!$A:$A,'تنفيذ الميزانية  - جهات'!BH1,'Budget Execution 2021'!$C:$C,$A$14)</f>
        <v>104234037.52000001</v>
      </c>
      <c r="BK14" s="17">
        <f t="shared" ref="BK14:BK19" si="218">BJ14-BI14</f>
        <v>-2208351.4799999893</v>
      </c>
      <c r="BL14" s="17">
        <f>SUMIFS('Budget Execution 2021'!$E:$E,'Budget Execution 2021'!$A:$A,'تنفيذ الميزانية  - جهات'!BL1,'Budget Execution 2021'!$C:$C,$A$14)</f>
        <v>66905999.999999985</v>
      </c>
      <c r="BM14" s="17">
        <f>SUMIFS('Budget Execution 2021'!$F:$F,'Budget Execution 2021'!$A:$A,'تنفيذ الميزانية  - جهات'!BL1,'Budget Execution 2021'!$C:$C,$A$14)</f>
        <v>96191278.999999985</v>
      </c>
      <c r="BN14" s="17">
        <f>SUMIFS('Budget Execution 2021'!$G:$G,'Budget Execution 2021'!$A:$A,'تنفيذ الميزانية  - جهات'!BL1,'Budget Execution 2021'!$C:$C,$A$14)</f>
        <v>91489219.469999999</v>
      </c>
      <c r="BO14" s="17">
        <f t="shared" ref="BO14:BO19" si="219">BN14-BM14</f>
        <v>-4702059.5299999863</v>
      </c>
      <c r="BP14" s="17">
        <f>SUMIFS('Budget Execution 2021'!$E:$E,'Budget Execution 2021'!$A:$A,'تنفيذ الميزانية  - جهات'!BP1,'Budget Execution 2021'!$C:$C,$A$14)</f>
        <v>55871999.999999993</v>
      </c>
      <c r="BQ14" s="17">
        <f>SUMIFS('Budget Execution 2021'!$F:$F,'Budget Execution 2021'!$A:$A,'تنفيذ الميزانية  - جهات'!BP1,'Budget Execution 2021'!$C:$C,$A$14)</f>
        <v>53823878.999999993</v>
      </c>
      <c r="BR14" s="17">
        <f>SUMIFS('Budget Execution 2021'!$G:$G,'Budget Execution 2021'!$A:$A,'تنفيذ الميزانية  - جهات'!BP1,'Budget Execution 2021'!$C:$C,$A$14)</f>
        <v>51469103.129999995</v>
      </c>
      <c r="BS14" s="17">
        <f t="shared" ref="BS14:BS19" si="220">BR14-BQ14</f>
        <v>-2354775.8699999973</v>
      </c>
      <c r="BT14" s="17">
        <f>SUMIFS('Budget Execution 2021'!$E:$E,'Budget Execution 2021'!$A:$A,'تنفيذ الميزانية  - جهات'!BT1,'Budget Execution 2021'!$C:$C,$A$14)</f>
        <v>9786000</v>
      </c>
      <c r="BU14" s="17">
        <f>SUMIFS('Budget Execution 2021'!$F:$F,'Budget Execution 2021'!$A:$A,'تنفيذ الميزانية  - جهات'!BT1,'Budget Execution 2021'!$C:$C,$A$14)</f>
        <v>10377684.999999998</v>
      </c>
      <c r="BV14" s="17">
        <f>SUMIFS('Budget Execution 2021'!$G:$G,'Budget Execution 2021'!$A:$A,'تنفيذ الميزانية  - جهات'!BT1,'Budget Execution 2021'!$C:$C,$A$14)</f>
        <v>9432406.2700000014</v>
      </c>
      <c r="BW14" s="17">
        <f t="shared" ref="BW14:BW19" si="221">BV14-BU14</f>
        <v>-945278.72999999672</v>
      </c>
      <c r="BX14" s="17">
        <f>SUMIFS('Budget Execution 2021'!$E:$E,'Budget Execution 2021'!$A:$A,'تنفيذ الميزانية  - جهات'!BX1,'Budget Execution 2021'!$C:$C,$A$14)</f>
        <v>594000</v>
      </c>
      <c r="BY14" s="17">
        <f>SUMIFS('Budget Execution 2021'!$F:$F,'Budget Execution 2021'!$A:$A,'تنفيذ الميزانية  - جهات'!BX1,'Budget Execution 2021'!$C:$C,$A$14)</f>
        <v>614000</v>
      </c>
      <c r="BZ14" s="17">
        <f>SUMIFS('Budget Execution 2021'!$G:$G,'Budget Execution 2021'!$A:$A,'تنفيذ الميزانية  - جهات'!BX1,'Budget Execution 2021'!$C:$C,$A$14)</f>
        <v>565518.39</v>
      </c>
      <c r="CA14" s="17">
        <f t="shared" ref="CA14:CA19" si="222">BZ14-BY14</f>
        <v>-48481.609999999986</v>
      </c>
      <c r="CB14" s="17">
        <f>SUMIFS('Budget Execution 2021'!$E:$E,'Budget Execution 2021'!$A:$A,'تنفيذ الميزانية  - جهات'!CB1,'Budget Execution 2021'!$C:$C,$A$14)</f>
        <v>0</v>
      </c>
      <c r="CC14" s="17">
        <f>SUMIFS('Budget Execution 2021'!$F:$F,'Budget Execution 2021'!$A:$A,'تنفيذ الميزانية  - جهات'!CB1,'Budget Execution 2021'!$C:$C,$A$14)</f>
        <v>0</v>
      </c>
      <c r="CD14" s="17">
        <f>SUMIFS('Budget Execution 2021'!$G:$G,'Budget Execution 2021'!$A:$A,'تنفيذ الميزانية  - جهات'!CB1,'Budget Execution 2021'!$C:$C,$A$14)</f>
        <v>0</v>
      </c>
      <c r="CE14" s="17">
        <f t="shared" ref="CE14:CE19" si="223">CD14-CC14</f>
        <v>0</v>
      </c>
      <c r="CF14" s="17">
        <f>SUMIFS('Budget Execution 2021'!$E:$E,'Budget Execution 2021'!$A:$A,'تنفيذ الميزانية  - جهات'!CF1,'Budget Execution 2021'!$C:$C,$A$14)</f>
        <v>261000</v>
      </c>
      <c r="CG14" s="17">
        <f>SUMIFS('Budget Execution 2021'!$F:$F,'Budget Execution 2021'!$A:$A,'تنفيذ الميزانية  - جهات'!CF1,'Budget Execution 2021'!$C:$C,$A$14)</f>
        <v>261000</v>
      </c>
      <c r="CH14" s="17">
        <f>SUMIFS('Budget Execution 2021'!$G:$G,'Budget Execution 2021'!$A:$A,'تنفيذ الميزانية  - جهات'!CF1,'Budget Execution 2021'!$C:$C,$A$14)</f>
        <v>8998.51</v>
      </c>
      <c r="CI14" s="17">
        <f t="shared" ref="CI14:CI19" si="224">CH14-CG14</f>
        <v>-252001.49</v>
      </c>
      <c r="CJ14" s="17">
        <f>SUMIFS('Budget Execution 2021'!$E:$E,'Budget Execution 2021'!$A:$A,'تنفيذ الميزانية  - جهات'!CJ1,'Budget Execution 2021'!$C:$C,$A$14)</f>
        <v>0</v>
      </c>
      <c r="CK14" s="17">
        <f>SUMIFS('Budget Execution 2021'!$F:$F,'Budget Execution 2021'!$A:$A,'تنفيذ الميزانية  - جهات'!CJ1,'Budget Execution 2021'!$C:$C,$A$14)</f>
        <v>100000</v>
      </c>
      <c r="CL14" s="17">
        <f>SUMIFS('Budget Execution 2021'!$G:$G,'Budget Execution 2021'!$A:$A,'تنفيذ الميزانية  - جهات'!CJ1,'Budget Execution 2021'!$C:$C,$A$14)</f>
        <v>0</v>
      </c>
      <c r="CM14" s="17">
        <f t="shared" ref="CM14:CM19" si="225">CL14-CK14</f>
        <v>-100000</v>
      </c>
      <c r="CN14" s="17">
        <f>SUMIFS('Budget Execution 2021'!$E:$E,'Budget Execution 2021'!$A:$A,'تنفيذ الميزانية  - جهات'!CN1,'Budget Execution 2021'!$C:$C,$A$14)</f>
        <v>6178000.0000000009</v>
      </c>
      <c r="CO14" s="17">
        <f>SUMIFS('Budget Execution 2021'!$F:$F,'Budget Execution 2021'!$A:$A,'تنفيذ الميزانية  - جهات'!CN1,'Budget Execution 2021'!$C:$C,$A$14)</f>
        <v>6993000.0000000009</v>
      </c>
      <c r="CP14" s="17">
        <f>SUMIFS('Budget Execution 2021'!$G:$G,'Budget Execution 2021'!$A:$A,'تنفيذ الميزانية  - جهات'!CN1,'Budget Execution 2021'!$C:$C,$A$14)</f>
        <v>6763623.1199999992</v>
      </c>
      <c r="CQ14" s="17">
        <f t="shared" ref="CQ14:CQ19" si="226">CP14-CO14</f>
        <v>-229376.88000000175</v>
      </c>
      <c r="CR14" s="17">
        <f>SUMIFS('Budget Execution 2021'!$E:$E,'Budget Execution 2021'!$A:$A,'تنفيذ الميزانية  - جهات'!CR1,'Budget Execution 2021'!$C:$C,$A$14)</f>
        <v>763612999.99999988</v>
      </c>
      <c r="CS14" s="17">
        <f>SUMIFS('Budget Execution 2021'!$F:$F,'Budget Execution 2021'!$A:$A,'تنفيذ الميزانية  - جهات'!CR1,'Budget Execution 2021'!$C:$C,$A$14)</f>
        <v>1124254405.9999998</v>
      </c>
      <c r="CT14" s="17">
        <f>SUMIFS('Budget Execution 2021'!$G:$G,'Budget Execution 2021'!$A:$A,'تنفيذ الميزانية  - جهات'!CR1,'Budget Execution 2021'!$C:$C,$A$14)</f>
        <v>1012263888.1900005</v>
      </c>
      <c r="CU14" s="17">
        <f t="shared" ref="CU14:CU19" si="227">CT14-CS14</f>
        <v>-111990517.80999923</v>
      </c>
      <c r="CV14" s="17">
        <f>SUMIFS('Budget Execution 2021'!$E:$E,'Budget Execution 2021'!$A:$A,'تنفيذ الميزانية  - جهات'!CV1,'Budget Execution 2021'!$C:$C,$A$14)</f>
        <v>1719000000.0000002</v>
      </c>
      <c r="CW14" s="17">
        <f>SUMIFS('Budget Execution 2021'!$F:$F,'Budget Execution 2021'!$A:$A,'تنفيذ الميزانية  - جهات'!CV1,'Budget Execution 2021'!$C:$C,$A$14)</f>
        <v>2056054874.1600001</v>
      </c>
      <c r="CX14" s="17">
        <f>SUMIFS('Budget Execution 2021'!$G:$G,'Budget Execution 2021'!$A:$A,'تنفيذ الميزانية  - جهات'!CV1,'Budget Execution 2021'!$C:$C,$A$14)</f>
        <v>2056054868.5600002</v>
      </c>
      <c r="CY14" s="17">
        <f t="shared" ref="CY14:CY19" si="228">CX14-CW14</f>
        <v>-5.5999999046325684</v>
      </c>
      <c r="CZ14" s="17">
        <f>SUMIFS('Budget Execution 2021'!$E:$E,'Budget Execution 2021'!$A:$A,'تنفيذ الميزانية  - جهات'!CZ1,'Budget Execution 2021'!$C:$C,$A$14)</f>
        <v>28215000.000000004</v>
      </c>
      <c r="DA14" s="17">
        <f>SUMIFS('Budget Execution 2021'!$F:$F,'Budget Execution 2021'!$A:$A,'تنفيذ الميزانية  - جهات'!CZ1,'Budget Execution 2021'!$C:$C,$A$14)</f>
        <v>28215000</v>
      </c>
      <c r="DB14" s="17">
        <f>SUMIFS('Budget Execution 2021'!$G:$G,'Budget Execution 2021'!$A:$A,'تنفيذ الميزانية  - جهات'!CZ1,'Budget Execution 2021'!$C:$C,$A$14)</f>
        <v>24871276.670000002</v>
      </c>
      <c r="DC14" s="17">
        <f t="shared" ref="DC14:DC19" si="229">DB14-DA14</f>
        <v>-3343723.3299999982</v>
      </c>
      <c r="DD14" s="17">
        <f>SUMIFS('Budget Execution 2021'!$E:$E,'Budget Execution 2021'!$A:$A,'تنفيذ الميزانية  - جهات'!DD1,'Budget Execution 2021'!$C:$C,$A$14)</f>
        <v>34732999.999999993</v>
      </c>
      <c r="DE14" s="17">
        <f>SUMIFS('Budget Execution 2021'!$F:$F,'Budget Execution 2021'!$A:$A,'تنفيذ الميزانية  - جهات'!DD1,'Budget Execution 2021'!$C:$C,$A$14)</f>
        <v>23115999.999999996</v>
      </c>
      <c r="DF14" s="17">
        <f>SUMIFS('Budget Execution 2021'!$G:$G,'Budget Execution 2021'!$A:$A,'تنفيذ الميزانية  - جهات'!DD1,'Budget Execution 2021'!$C:$C,$A$14)</f>
        <v>21090205.770000003</v>
      </c>
      <c r="DG14" s="17">
        <f t="shared" ref="DG14:DG19" si="230">DF14-DE14</f>
        <v>-2025794.229999993</v>
      </c>
      <c r="DH14" s="17">
        <f>SUMIFS('Budget Execution 2021'!$E:$E,'Budget Execution 2021'!$A:$A,'تنفيذ الميزانية  - جهات'!DH1,'Budget Execution 2021'!$C:$C,$A$14)</f>
        <v>20496000.000000007</v>
      </c>
      <c r="DI14" s="17">
        <f>SUMIFS('Budget Execution 2021'!$F:$F,'Budget Execution 2021'!$A:$A,'تنفيذ الميزانية  - جهات'!DH1,'Budget Execution 2021'!$C:$C,$A$14)</f>
        <v>21896000.000000004</v>
      </c>
      <c r="DJ14" s="17">
        <f>SUMIFS('Budget Execution 2021'!$G:$G,'Budget Execution 2021'!$A:$A,'تنفيذ الميزانية  - جهات'!DH1,'Budget Execution 2021'!$C:$C,$A$14)</f>
        <v>21873194.449999999</v>
      </c>
      <c r="DK14" s="17">
        <f t="shared" ref="DK14:DK19" si="231">DJ14-DI14</f>
        <v>-22805.55000000447</v>
      </c>
      <c r="DL14" s="17">
        <f>SUMIFS('Budget Execution 2021'!$E:$E,'Budget Execution 2021'!$A:$A,'تنفيذ الميزانية  - جهات'!DL1,'Budget Execution 2021'!$C:$C,$A$14)</f>
        <v>438060999.99999994</v>
      </c>
      <c r="DM14" s="17">
        <f>SUMIFS('Budget Execution 2021'!$F:$F,'Budget Execution 2021'!$A:$A,'تنفيذ الميزانية  - جهات'!DL1,'Budget Execution 2021'!$C:$C,$A$14)</f>
        <v>446912627.33999991</v>
      </c>
      <c r="DN14" s="17">
        <f>SUMIFS('Budget Execution 2021'!$G:$G,'Budget Execution 2021'!$A:$A,'تنفيذ الميزانية  - جهات'!DL1,'Budget Execution 2021'!$C:$C,$A$14)</f>
        <v>440808017.18000001</v>
      </c>
      <c r="DO14" s="17">
        <f t="shared" ref="DO14:DO19" si="232">DN14-DM14</f>
        <v>-6104610.159999907</v>
      </c>
      <c r="DP14" s="17">
        <f>SUMIFS('Budget Execution 2021'!$E:$E,'Budget Execution 2021'!$A:$A,'تنفيذ الميزانية  - جهات'!DP1,'Budget Execution 2021'!$C:$C,$A$14)</f>
        <v>14343000.000000002</v>
      </c>
      <c r="DQ14" s="17">
        <f>SUMIFS('Budget Execution 2021'!$F:$F,'Budget Execution 2021'!$A:$A,'تنفيذ الميزانية  - جهات'!DP1,'Budget Execution 2021'!$C:$C,$A$14)</f>
        <v>17006000</v>
      </c>
      <c r="DR14" s="17">
        <f>SUMIFS('Budget Execution 2021'!$G:$G,'Budget Execution 2021'!$A:$A,'تنفيذ الميزانية  - جهات'!DP1,'Budget Execution 2021'!$C:$C,$A$14)</f>
        <v>3060697.29</v>
      </c>
      <c r="DS14" s="17">
        <f t="shared" ref="DS14:DS19" si="233">DR14-DQ14</f>
        <v>-13945302.710000001</v>
      </c>
      <c r="DT14" s="17">
        <f>SUMIFS('Budget Execution 2021'!$E:$E,'Budget Execution 2021'!$A:$A,'تنفيذ الميزانية  - جهات'!DT1,'Budget Execution 2021'!$C:$C,$A$14)</f>
        <v>53654000</v>
      </c>
      <c r="DU14" s="17">
        <f>SUMIFS('Budget Execution 2021'!$F:$F,'Budget Execution 2021'!$A:$A,'تنفيذ الميزانية  - جهات'!DT1,'Budget Execution 2021'!$C:$C,$A$14)</f>
        <v>58649000</v>
      </c>
      <c r="DV14" s="17">
        <f>SUMIFS('Budget Execution 2021'!$G:$G,'Budget Execution 2021'!$A:$A,'تنفيذ الميزانية  - جهات'!DT1,'Budget Execution 2021'!$C:$C,$A$14)</f>
        <v>32787037.93</v>
      </c>
      <c r="DW14" s="17">
        <f t="shared" ref="DW14:DW19" si="234">DV14-DU14</f>
        <v>-25861962.07</v>
      </c>
      <c r="DX14" s="17">
        <f>SUMIFS('Budget Execution 2021'!$E:$E,'Budget Execution 2021'!$A:$A,'تنفيذ الميزانية  - جهات'!DX1,'Budget Execution 2021'!$C:$C,$A$14)</f>
        <v>0</v>
      </c>
      <c r="DY14" s="17">
        <f>SUMIFS('Budget Execution 2021'!$F:$F,'Budget Execution 2021'!$A:$A,'تنفيذ الميزانية  - جهات'!DX1,'Budget Execution 2021'!$C:$C,$A$14)</f>
        <v>0</v>
      </c>
      <c r="DZ14" s="17">
        <f>SUMIFS('Budget Execution 2021'!$G:$G,'Budget Execution 2021'!$A:$A,'تنفيذ الميزانية  - جهات'!DX1,'Budget Execution 2021'!$C:$C,$A$14)</f>
        <v>0</v>
      </c>
      <c r="EA14" s="17">
        <f t="shared" ref="EA14:EA19" si="235">DZ14-DY14</f>
        <v>0</v>
      </c>
      <c r="EB14" s="17">
        <f>SUMIFS('Budget Execution 2021'!$E:$E,'Budget Execution 2021'!$A:$A,'تنفيذ الميزانية  - جهات'!EB1,'Budget Execution 2021'!$C:$C,$A$14)</f>
        <v>104885999.99999999</v>
      </c>
      <c r="EC14" s="17">
        <f>SUMIFS('Budget Execution 2021'!$F:$F,'Budget Execution 2021'!$A:$A,'تنفيذ الميزانية  - جهات'!EB1,'Budget Execution 2021'!$C:$C,$A$14)</f>
        <v>171913822.00000009</v>
      </c>
      <c r="ED14" s="17">
        <f>SUMIFS('Budget Execution 2021'!$G:$G,'Budget Execution 2021'!$A:$A,'تنفيذ الميزانية  - جهات'!EB1,'Budget Execution 2021'!$C:$C,$A$14)</f>
        <v>170824519.17000008</v>
      </c>
      <c r="EE14" s="17">
        <f t="shared" ref="EE14:EE19" si="236">ED14-EC14</f>
        <v>-1089302.8300000131</v>
      </c>
      <c r="EF14" s="17">
        <f>SUMIFS('Budget Execution 2021'!$E:$E,'Budget Execution 2021'!$A:$A,'تنفيذ الميزانية  - جهات'!EF1,'Budget Execution 2021'!$C:$C,$A$14)</f>
        <v>16437000</v>
      </c>
      <c r="EG14" s="17">
        <f>SUMIFS('Budget Execution 2021'!$F:$F,'Budget Execution 2021'!$A:$A,'تنفيذ الميزانية  - جهات'!EF1,'Budget Execution 2021'!$C:$C,$A$14)</f>
        <v>22856836.740000002</v>
      </c>
      <c r="EH14" s="17">
        <f>SUMIFS('Budget Execution 2021'!$G:$G,'Budget Execution 2021'!$A:$A,'تنفيذ الميزانية  - جهات'!EF1,'Budget Execution 2021'!$C:$C,$A$14)</f>
        <v>22656688.200000003</v>
      </c>
      <c r="EI14" s="17">
        <f t="shared" ref="EI14:EI19" si="237">EH14-EG14</f>
        <v>-200148.53999999911</v>
      </c>
      <c r="EJ14" s="17">
        <f>SUMIFS('Budget Execution 2021'!$E:$E,'Budget Execution 2021'!$A:$A,'تنفيذ الميزانية  - جهات'!EJ1,'Budget Execution 2021'!$C:$C,$A$14)</f>
        <v>16573000</v>
      </c>
      <c r="EK14" s="17">
        <f>SUMIFS('Budget Execution 2021'!$F:$F,'Budget Execution 2021'!$A:$A,'تنفيذ الميزانية  - جهات'!EJ1,'Budget Execution 2021'!$C:$C,$A$14)</f>
        <v>29840000</v>
      </c>
      <c r="EL14" s="17">
        <f>SUMIFS('Budget Execution 2021'!$G:$G,'Budget Execution 2021'!$A:$A,'تنفيذ الميزانية  - جهات'!EJ1,'Budget Execution 2021'!$C:$C,$A$14)</f>
        <v>29824971.969999999</v>
      </c>
      <c r="EM14" s="17">
        <f t="shared" ref="EM14:EM19" si="238">EL14-EK14</f>
        <v>-15028.030000001192</v>
      </c>
      <c r="EN14" s="17">
        <f>SUMIFS('Budget Execution 2021'!$E:$E,'Budget Execution 2021'!$A:$A,'تنفيذ الميزانية  - جهات'!EN1,'Budget Execution 2021'!$C:$C,$A$14)</f>
        <v>405730000</v>
      </c>
      <c r="EO14" s="17">
        <f>SUMIFS('Budget Execution 2021'!$F:$F,'Budget Execution 2021'!$A:$A,'تنفيذ الميزانية  - جهات'!EN1,'Budget Execution 2021'!$C:$C,$A$14)</f>
        <v>504484650.70999998</v>
      </c>
      <c r="EP14" s="17">
        <f>SUMIFS('Budget Execution 2021'!$G:$G,'Budget Execution 2021'!$A:$A,'تنفيذ الميزانية  - جهات'!EN1,'Budget Execution 2021'!$C:$C,$A$14)</f>
        <v>483582348.37</v>
      </c>
      <c r="EQ14" s="17">
        <f t="shared" ref="EQ14:EQ19" si="239">EP14-EO14</f>
        <v>-20902302.339999974</v>
      </c>
      <c r="ER14" s="17">
        <f>SUMIFS('Budget Execution 2021'!$E:$E,'Budget Execution 2021'!$A:$A,'تنفيذ الميزانية  - جهات'!ER1,'Budget Execution 2021'!$C:$C,$A$14)</f>
        <v>129974000</v>
      </c>
      <c r="ES14" s="17">
        <f>SUMIFS('Budget Execution 2021'!$F:$F,'Budget Execution 2021'!$A:$A,'تنفيذ الميزانية  - جهات'!ER1,'Budget Execution 2021'!$C:$C,$A$14)</f>
        <v>332612230.65999997</v>
      </c>
      <c r="ET14" s="17">
        <f>SUMIFS('Budget Execution 2021'!$G:$G,'Budget Execution 2021'!$A:$A,'تنفيذ الميزانية  - جهات'!ER1,'Budget Execution 2021'!$C:$C,$A$14)</f>
        <v>241035535.09000003</v>
      </c>
      <c r="EU14" s="17">
        <f t="shared" ref="EU14:EU19" si="240">ET14-ES14</f>
        <v>-91576695.569999933</v>
      </c>
      <c r="EV14" s="17">
        <f>SUMIFS('Budget Execution 2021'!$E:$E,'Budget Execution 2021'!$A:$A,'تنفيذ الميزانية  - جهات'!EV1,'Budget Execution 2021'!$C:$C,$A$14)</f>
        <v>6878000</v>
      </c>
      <c r="EW14" s="17">
        <f>SUMIFS('Budget Execution 2021'!$F:$F,'Budget Execution 2021'!$A:$A,'تنفيذ الميزانية  - جهات'!EV1,'Budget Execution 2021'!$C:$C,$A$14)</f>
        <v>187599400</v>
      </c>
      <c r="EX14" s="17">
        <f>SUMIFS('Budget Execution 2021'!$G:$G,'Budget Execution 2021'!$A:$A,'تنفيذ الميزانية  - جهات'!EV1,'Budget Execution 2021'!$C:$C,$A$14)</f>
        <v>105223215</v>
      </c>
      <c r="EY14" s="17">
        <f t="shared" ref="EY14:EY19" si="241">EX14-EW14</f>
        <v>-82376185</v>
      </c>
      <c r="EZ14" s="17">
        <f>SUMIFS('Budget Execution 2021'!$E:$E,'Budget Execution 2021'!$A:$A,'تنفيذ الميزانية  - جهات'!EZ1,'Budget Execution 2021'!$C:$C,$A$14)</f>
        <v>6802000</v>
      </c>
      <c r="FA14" s="17">
        <f>SUMIFS('Budget Execution 2021'!$F:$F,'Budget Execution 2021'!$A:$A,'تنفيذ الميزانية  - جهات'!EZ1,'Budget Execution 2021'!$C:$C,$A$14)</f>
        <v>8085900</v>
      </c>
      <c r="FB14" s="17">
        <f>SUMIFS('Budget Execution 2021'!$G:$G,'Budget Execution 2021'!$A:$A,'تنفيذ الميزانية  - جهات'!EZ1,'Budget Execution 2021'!$C:$C,$A$14)</f>
        <v>7706521.6399999997</v>
      </c>
      <c r="FC14" s="17">
        <f t="shared" ref="FC14:FC19" si="242">FB14-FA14</f>
        <v>-379378.36000000034</v>
      </c>
      <c r="FD14" s="17">
        <f>SUMIFS('Budget Execution 2021'!$E:$E,'Budget Execution 2021'!$A:$A,'تنفيذ الميزانية  - جهات'!FD1,'Budget Execution 2021'!$C:$C,$A$14)</f>
        <v>12600000</v>
      </c>
      <c r="FE14" s="17">
        <f>SUMIFS('Budget Execution 2021'!$F:$F,'Budget Execution 2021'!$A:$A,'تنفيذ الميزانية  - جهات'!FD1,'Budget Execution 2021'!$C:$C,$A$14)</f>
        <v>12470000</v>
      </c>
      <c r="FF14" s="17">
        <f>SUMIFS('Budget Execution 2021'!$G:$G,'Budget Execution 2021'!$A:$A,'تنفيذ الميزانية  - جهات'!FD1,'Budget Execution 2021'!$C:$C,$A$14)</f>
        <v>9138839.1000000015</v>
      </c>
      <c r="FG14" s="17">
        <f t="shared" ref="FG14:FG19" si="243">FF14-FE14</f>
        <v>-3331160.8999999985</v>
      </c>
      <c r="FH14" s="17">
        <f>SUMIFS('Budget Execution 2021'!$E:$E,'Budget Execution 2021'!$A:$A,'تنفيذ الميزانية  - جهات'!FH1,'Budget Execution 2021'!$C:$C,$A$14)</f>
        <v>12000000</v>
      </c>
      <c r="FI14" s="17">
        <f>SUMIFS('Budget Execution 2021'!$F:$F,'Budget Execution 2021'!$A:$A,'تنفيذ الميزانية  - جهات'!FH1,'Budget Execution 2021'!$C:$C,$A$14)</f>
        <v>12000000</v>
      </c>
      <c r="FJ14" s="17">
        <f>SUMIFS('Budget Execution 2021'!$G:$G,'Budget Execution 2021'!$A:$A,'تنفيذ الميزانية  - جهات'!FH1,'Budget Execution 2021'!$C:$C,$A$14)</f>
        <v>0</v>
      </c>
      <c r="FK14" s="17">
        <f t="shared" ref="FK14:FK19" si="244">FJ14-FI14</f>
        <v>-12000000</v>
      </c>
      <c r="FL14" s="17">
        <f>SUMIFS('Budget Execution 2021'!$E:$E,'Budget Execution 2021'!$A:$A,'تنفيذ الميزانية  - جهات'!FL1,'Budget Execution 2021'!$C:$C,$A$14)</f>
        <v>6256000</v>
      </c>
      <c r="FM14" s="17">
        <f>SUMIFS('Budget Execution 2021'!$F:$F,'Budget Execution 2021'!$A:$A,'تنفيذ الميزانية  - جهات'!FL1,'Budget Execution 2021'!$C:$C,$A$14)</f>
        <v>7990891.29</v>
      </c>
      <c r="FN14" s="17">
        <f>SUMIFS('Budget Execution 2021'!$G:$G,'Budget Execution 2021'!$A:$A,'تنفيذ الميزانية  - جهات'!FL1,'Budget Execution 2021'!$C:$C,$A$14)</f>
        <v>7990891.29</v>
      </c>
      <c r="FO14" s="17">
        <f t="shared" ref="FO14:FO19" si="245">FN14-FM14</f>
        <v>0</v>
      </c>
      <c r="FP14" s="17">
        <f>SUMIFS('Budget Execution 2021'!$E:$E,'Budget Execution 2021'!$A:$A,'تنفيذ الميزانية  - جهات'!FP1,'Budget Execution 2021'!$C:$C,$A$14)</f>
        <v>22611000</v>
      </c>
      <c r="FQ14" s="17">
        <f>SUMIFS('Budget Execution 2021'!$F:$F,'Budget Execution 2021'!$A:$A,'تنفيذ الميزانية  - جهات'!FP1,'Budget Execution 2021'!$C:$C,$A$14)</f>
        <v>22611000</v>
      </c>
      <c r="FR14" s="17">
        <f>SUMIFS('Budget Execution 2021'!$G:$G,'Budget Execution 2021'!$A:$A,'تنفيذ الميزانية  - جهات'!FP1,'Budget Execution 2021'!$C:$C,$A$14)</f>
        <v>22130072.82</v>
      </c>
      <c r="FS14" s="17">
        <f t="shared" ref="FS14:FS19" si="246">FR14-FQ14</f>
        <v>-480927.1799999997</v>
      </c>
      <c r="FT14" s="17">
        <f>SUMIFS('Budget Execution 2021'!$E:$E,'Budget Execution 2021'!$A:$A,'تنفيذ الميزانية  - جهات'!FT1,'Budget Execution 2021'!$C:$C,$A$14)</f>
        <v>14064000</v>
      </c>
      <c r="FU14" s="17">
        <f>SUMIFS('Budget Execution 2021'!$F:$F,'Budget Execution 2021'!$A:$A,'تنفيذ الميزانية  - جهات'!FT1,'Budget Execution 2021'!$C:$C,$A$14)</f>
        <v>32423000</v>
      </c>
      <c r="FV14" s="17">
        <f>SUMIFS('Budget Execution 2021'!$G:$G,'Budget Execution 2021'!$A:$A,'تنفيذ الميزانية  - جهات'!FT1,'Budget Execution 2021'!$C:$C,$A$14)</f>
        <v>26814274.300000001</v>
      </c>
      <c r="FW14" s="17">
        <f t="shared" ref="FW14:FW19" si="247">FV14-FU14</f>
        <v>-5608725.6999999993</v>
      </c>
      <c r="FX14" s="17">
        <f>SUMIFS('Budget Execution 2021'!$E:$E,'Budget Execution 2021'!$A:$A,'تنفيذ الميزانية  - جهات'!FX1,'Budget Execution 2021'!$C:$C,$A$14)</f>
        <v>2076000</v>
      </c>
      <c r="FY14" s="17">
        <f>SUMIFS('Budget Execution 2021'!$F:$F,'Budget Execution 2021'!$A:$A,'تنفيذ الميزانية  - جهات'!FX1,'Budget Execution 2021'!$C:$C,$A$14)</f>
        <v>2066802.7399999998</v>
      </c>
      <c r="FZ14" s="17">
        <f>SUMIFS('Budget Execution 2021'!$G:$G,'Budget Execution 2021'!$A:$A,'تنفيذ الميزانية  - جهات'!FX1,'Budget Execution 2021'!$C:$C,$A$14)</f>
        <v>1315294.5299999998</v>
      </c>
      <c r="GA14" s="17">
        <f t="shared" ref="GA14:GA19" si="248">FZ14-FY14</f>
        <v>-751508.21</v>
      </c>
      <c r="GB14" s="17">
        <f>SUMIFS('Budget Execution 2021'!$E:$E,'Budget Execution 2021'!$A:$A,'تنفيذ الميزانية  - جهات'!GB1,'Budget Execution 2021'!$C:$C,$A$14)</f>
        <v>5608000</v>
      </c>
      <c r="GC14" s="17">
        <f>SUMIFS('Budget Execution 2021'!$F:$F,'Budget Execution 2021'!$A:$A,'تنفيذ الميزانية  - جهات'!GB1,'Budget Execution 2021'!$C:$C,$A$14)</f>
        <v>7064807.0000000009</v>
      </c>
      <c r="GD14" s="17">
        <f>SUMIFS('Budget Execution 2021'!$G:$G,'Budget Execution 2021'!$A:$A,'تنفيذ الميزانية  - جهات'!GB1,'Budget Execution 2021'!$C:$C,$A$14)</f>
        <v>7036832.29</v>
      </c>
      <c r="GE14" s="17">
        <f t="shared" ref="GE14:GE19" si="249">GD14-GC14</f>
        <v>-27974.710000000894</v>
      </c>
      <c r="GF14" s="17">
        <f>SUMIFS('Budget Execution 2021'!$E:$E,'Budget Execution 2021'!$A:$A,'تنفيذ الميزانية  - جهات'!GF1,'Budget Execution 2021'!$C:$C,$A$14)</f>
        <v>398931000</v>
      </c>
      <c r="GG14" s="17">
        <f>SUMIFS('Budget Execution 2021'!$F:$F,'Budget Execution 2021'!$A:$A,'تنفيذ الميزانية  - جهات'!GF1,'Budget Execution 2021'!$C:$C,$A$14)</f>
        <v>344684000</v>
      </c>
      <c r="GH14" s="17">
        <f>SUMIFS('Budget Execution 2021'!$G:$G,'Budget Execution 2021'!$A:$A,'تنفيذ الميزانية  - جهات'!GF1,'Budget Execution 2021'!$C:$C,$A$14)</f>
        <v>297960064</v>
      </c>
      <c r="GI14" s="17">
        <f t="shared" ref="GI14:GI19" si="250">GH14-GG14</f>
        <v>-46723936</v>
      </c>
      <c r="GJ14" s="17">
        <f>SUMIFS('Budget Execution 2021'!$E:$E,'Budget Execution 2021'!$A:$A,'تنفيذ الميزانية  - جهات'!GJ1,'Budget Execution 2021'!$C:$C,$A$14)</f>
        <v>61413000</v>
      </c>
      <c r="GK14" s="17">
        <f>SUMIFS('Budget Execution 2021'!$F:$F,'Budget Execution 2021'!$A:$A,'تنفيذ الميزانية  - جهات'!GJ1,'Budget Execution 2021'!$C:$C,$A$14)</f>
        <v>59748051</v>
      </c>
      <c r="GL14" s="17">
        <f>SUMIFS('Budget Execution 2021'!$G:$G,'Budget Execution 2021'!$A:$A,'تنفيذ الميزانية  - جهات'!GJ1,'Budget Execution 2021'!$C:$C,$A$14)</f>
        <v>44552549.080000006</v>
      </c>
      <c r="GM14" s="17">
        <f t="shared" ref="GM14:GM19" si="251">GL14-GK14</f>
        <v>-15195501.919999994</v>
      </c>
    </row>
    <row r="15" spans="1:195" s="9" customFormat="1" ht="30" customHeight="1" thickBot="1">
      <c r="A15" s="15" t="s">
        <v>115</v>
      </c>
      <c r="B15" s="16" t="s">
        <v>58</v>
      </c>
      <c r="C15"/>
      <c r="D15" s="17">
        <f t="shared" si="205"/>
        <v>559299999.99999988</v>
      </c>
      <c r="E15" s="17">
        <f t="shared" si="206"/>
        <v>620921323</v>
      </c>
      <c r="F15" s="17">
        <f t="shared" si="207"/>
        <v>555331540.16999996</v>
      </c>
      <c r="G15" s="17">
        <f t="shared" si="98"/>
        <v>-65589782.830000043</v>
      </c>
      <c r="H15" s="17">
        <f>SUMIFS('Budget Execution 2021'!$E:$E,'Budget Execution 2021'!$A:$A,'تنفيذ الميزانية  - جهات'!H1,'Budget Execution 2021'!$C:$C,$A$15)</f>
        <v>0</v>
      </c>
      <c r="I15" s="17">
        <f>SUMIFS('Budget Execution 2021'!$F:$F,'Budget Execution 2021'!$A:$A,'تنفيذ الميزانية  - جهات'!H1,'Budget Execution 2021'!$C:$C,$A$15)</f>
        <v>0</v>
      </c>
      <c r="J15" s="17">
        <f>SUMIFS('Budget Execution 2021'!$G:$G,'Budget Execution 2021'!$A:$A,'تنفيذ الميزانية  - جهات'!H1,'Budget Execution 2021'!$C:$C,$A$15)</f>
        <v>0</v>
      </c>
      <c r="K15" s="17">
        <f t="shared" si="100"/>
        <v>0</v>
      </c>
      <c r="L15" s="17">
        <f>SUMIFS('Budget Execution 2021'!$E:$E,'Budget Execution 2021'!$A:$A,'تنفيذ الميزانية  - جهات'!L1,'Budget Execution 2021'!$C:$C,$A$15)</f>
        <v>0</v>
      </c>
      <c r="M15" s="17">
        <f>SUMIFS('Budget Execution 2021'!$F:$F,'Budget Execution 2021'!$A:$A,'تنفيذ الميزانية  - جهات'!L1,'Budget Execution 2021'!$C:$C,$A$15)</f>
        <v>0</v>
      </c>
      <c r="N15" s="17">
        <f>SUMIFS('Budget Execution 2021'!$G:$G,'Budget Execution 2021'!$A:$A,'تنفيذ الميزانية  - جهات'!L1,'Budget Execution 2021'!$C:$C,$A$15)</f>
        <v>0</v>
      </c>
      <c r="O15" s="17">
        <f t="shared" si="102"/>
        <v>0</v>
      </c>
      <c r="P15" s="17">
        <f>SUMIFS('Budget Execution 2021'!$E:$E,'Budget Execution 2021'!$A:$A,'تنفيذ الميزانية  - جهات'!P1,'Budget Execution 2021'!$C:$C,$A$15)</f>
        <v>0</v>
      </c>
      <c r="Q15" s="17">
        <f>SUMIFS('Budget Execution 2021'!$F:$F,'Budget Execution 2021'!$A:$A,'تنفيذ الميزانية  - جهات'!P1,'Budget Execution 2021'!$C:$C,$A$15)</f>
        <v>0</v>
      </c>
      <c r="R15" s="17">
        <f>SUMIFS('Budget Execution 2021'!$G:$G,'Budget Execution 2021'!$A:$A,'تنفيذ الميزانية  - جهات'!P1,'Budget Execution 2021'!$C:$C,$A$15)</f>
        <v>0</v>
      </c>
      <c r="S15" s="17">
        <f t="shared" si="105"/>
        <v>0</v>
      </c>
      <c r="T15" s="17">
        <f>SUMIFS('Budget Execution 2021'!$E:$E,'Budget Execution 2021'!$A:$A,'تنفيذ الميزانية  - جهات'!T1,'Budget Execution 2021'!$C:$C,$A$15)</f>
        <v>0</v>
      </c>
      <c r="U15" s="17">
        <f>SUMIFS('Budget Execution 2021'!$F:$F,'Budget Execution 2021'!$A:$A,'تنفيذ الميزانية  - جهات'!T1,'Budget Execution 2021'!$C:$C,$A$15)</f>
        <v>0</v>
      </c>
      <c r="V15" s="17">
        <f>SUMIFS('Budget Execution 2021'!$G:$G,'Budget Execution 2021'!$A:$A,'تنفيذ الميزانية  - جهات'!T1,'Budget Execution 2021'!$C:$C,$A$15)</f>
        <v>0</v>
      </c>
      <c r="W15" s="17">
        <f t="shared" si="208"/>
        <v>0</v>
      </c>
      <c r="X15" s="17">
        <f>SUMIFS('Budget Execution 2021'!$E:$E,'Budget Execution 2021'!$A:$A,'تنفيذ الميزانية  - جهات'!X1,'Budget Execution 2021'!$C:$C,$A$15)</f>
        <v>0</v>
      </c>
      <c r="Y15" s="17">
        <f>SUMIFS('Budget Execution 2021'!$F:$F,'Budget Execution 2021'!$A:$A,'تنفيذ الميزانية  - جهات'!X1,'Budget Execution 2021'!$C:$C,$A$15)</f>
        <v>0</v>
      </c>
      <c r="Z15" s="17">
        <f>SUMIFS('Budget Execution 2021'!$G:$G,'Budget Execution 2021'!$A:$A,'تنفيذ الميزانية  - جهات'!X1,'Budget Execution 2021'!$C:$C,$A$15)</f>
        <v>0</v>
      </c>
      <c r="AA15" s="17">
        <f t="shared" si="209"/>
        <v>0</v>
      </c>
      <c r="AB15" s="17">
        <f>SUMIFS('Budget Execution 2021'!$E:$E,'Budget Execution 2021'!$A:$A,'تنفيذ الميزانية  - جهات'!AB1,'Budget Execution 2021'!$C:$C,$A$15)</f>
        <v>0</v>
      </c>
      <c r="AC15" s="17">
        <f>SUMIFS('Budget Execution 2021'!$F:$F,'Budget Execution 2021'!$A:$A,'تنفيذ الميزانية  - جهات'!AB1,'Budget Execution 2021'!$C:$C,$A$15)</f>
        <v>0</v>
      </c>
      <c r="AD15" s="17">
        <f>SUMIFS('Budget Execution 2021'!$G:$G,'Budget Execution 2021'!$A:$A,'تنفيذ الميزانية  - جهات'!AB1,'Budget Execution 2021'!$C:$C,$A$15)</f>
        <v>0</v>
      </c>
      <c r="AE15" s="17">
        <f t="shared" si="210"/>
        <v>0</v>
      </c>
      <c r="AF15" s="17">
        <f>SUMIFS('Budget Execution 2021'!$E:$E,'Budget Execution 2021'!$A:$A,'تنفيذ الميزانية  - جهات'!AF1,'Budget Execution 2021'!$C:$C,$A$15)</f>
        <v>0</v>
      </c>
      <c r="AG15" s="17">
        <f>SUMIFS('Budget Execution 2021'!$F:$F,'Budget Execution 2021'!$A:$A,'تنفيذ الميزانية  - جهات'!AF1,'Budget Execution 2021'!$C:$C,$A$15)</f>
        <v>0</v>
      </c>
      <c r="AH15" s="17">
        <f>SUMIFS('Budget Execution 2021'!$G:$G,'Budget Execution 2021'!$A:$A,'تنفيذ الميزانية  - جهات'!AF1,'Budget Execution 2021'!$C:$C,$A$15)</f>
        <v>0</v>
      </c>
      <c r="AI15" s="17">
        <f t="shared" si="211"/>
        <v>0</v>
      </c>
      <c r="AJ15" s="17">
        <f>SUMIFS('Budget Execution 2021'!$E:$E,'Budget Execution 2021'!$A:$A,'تنفيذ الميزانية  - جهات'!AJ1,'Budget Execution 2021'!$C:$C,$A$15)</f>
        <v>0</v>
      </c>
      <c r="AK15" s="17">
        <f>SUMIFS('Budget Execution 2021'!$F:$F,'Budget Execution 2021'!$A:$A,'تنفيذ الميزانية  - جهات'!AJ1,'Budget Execution 2021'!$C:$C,$A$15)</f>
        <v>0</v>
      </c>
      <c r="AL15" s="17">
        <f>SUMIFS('Budget Execution 2021'!$G:$G,'Budget Execution 2021'!$A:$A,'تنفيذ الميزانية  - جهات'!AJ1,'Budget Execution 2021'!$C:$C,$A$15)</f>
        <v>0</v>
      </c>
      <c r="AM15" s="17">
        <f t="shared" si="212"/>
        <v>0</v>
      </c>
      <c r="AN15" s="17">
        <f>SUMIFS('Budget Execution 2021'!$E:$E,'Budget Execution 2021'!$A:$A,'تنفيذ الميزانية  - جهات'!AN1,'Budget Execution 2021'!$C:$C,$A$15)</f>
        <v>0</v>
      </c>
      <c r="AO15" s="17">
        <f>SUMIFS('Budget Execution 2021'!$F:$F,'Budget Execution 2021'!$A:$A,'تنفيذ الميزانية  - جهات'!AN1,'Budget Execution 2021'!$C:$C,$A$15)</f>
        <v>0</v>
      </c>
      <c r="AP15" s="17">
        <f>SUMIFS('Budget Execution 2021'!$G:$G,'Budget Execution 2021'!$A:$A,'تنفيذ الميزانية  - جهات'!AN1,'Budget Execution 2021'!$C:$C,$A$15)</f>
        <v>0</v>
      </c>
      <c r="AQ15" s="17">
        <f t="shared" si="213"/>
        <v>0</v>
      </c>
      <c r="AR15" s="17">
        <f>SUMIFS('Budget Execution 2021'!$E:$E,'Budget Execution 2021'!$A:$A,'تنفيذ الميزانية  - جهات'!AR1,'Budget Execution 2021'!$C:$C,$A$15)</f>
        <v>0</v>
      </c>
      <c r="AS15" s="17">
        <f>SUMIFS('Budget Execution 2021'!$F:$F,'Budget Execution 2021'!$A:$A,'تنفيذ الميزانية  - جهات'!AR1,'Budget Execution 2021'!$C:$C,$A$15)</f>
        <v>0</v>
      </c>
      <c r="AT15" s="17">
        <f>SUMIFS('Budget Execution 2021'!$G:$G,'Budget Execution 2021'!$A:$A,'تنفيذ الميزانية  - جهات'!AR1,'Budget Execution 2021'!$C:$C,$A$15)</f>
        <v>0</v>
      </c>
      <c r="AU15" s="17">
        <f t="shared" si="214"/>
        <v>0</v>
      </c>
      <c r="AV15" s="17">
        <f>SUMIFS('Budget Execution 2021'!$E:$E,'Budget Execution 2021'!$A:$A,'تنفيذ الميزانية  - جهات'!AV1,'Budget Execution 2021'!$C:$C,$A$15)</f>
        <v>0</v>
      </c>
      <c r="AW15" s="17">
        <f>SUMIFS('Budget Execution 2021'!$F:$F,'Budget Execution 2021'!$A:$A,'تنفيذ الميزانية  - جهات'!AV1,'Budget Execution 2021'!$C:$C,$A$15)</f>
        <v>0</v>
      </c>
      <c r="AX15" s="17">
        <f>SUMIFS('Budget Execution 2021'!$G:$G,'Budget Execution 2021'!$A:$A,'تنفيذ الميزانية  - جهات'!AV1,'Budget Execution 2021'!$C:$C,$A$15)</f>
        <v>0</v>
      </c>
      <c r="AY15" s="17">
        <f t="shared" si="215"/>
        <v>0</v>
      </c>
      <c r="AZ15" s="17">
        <f>SUMIFS('Budget Execution 2021'!$E:$E,'Budget Execution 2021'!$A:$A,'تنفيذ الميزانية  - جهات'!AZ1,'Budget Execution 2021'!$C:$C,$A$15)</f>
        <v>0</v>
      </c>
      <c r="BA15" s="17">
        <f>SUMIFS('Budget Execution 2021'!$F:$F,'Budget Execution 2021'!$A:$A,'تنفيذ الميزانية  - جهات'!AZ1,'Budget Execution 2021'!$C:$C,$A$15)</f>
        <v>0</v>
      </c>
      <c r="BB15" s="17">
        <f>SUMIFS('Budget Execution 2021'!$G:$G,'Budget Execution 2021'!$A:$A,'تنفيذ الميزانية  - جهات'!AZ1,'Budget Execution 2021'!$C:$C,$A$15)</f>
        <v>0</v>
      </c>
      <c r="BC15" s="17">
        <f t="shared" si="216"/>
        <v>0</v>
      </c>
      <c r="BD15" s="17">
        <f>SUMIFS('Budget Execution 2021'!$E:$E,'Budget Execution 2021'!$A:$A,'تنفيذ الميزانية  - جهات'!BD1,'Budget Execution 2021'!$C:$C,$A$15)</f>
        <v>0</v>
      </c>
      <c r="BE15" s="17">
        <f>SUMIFS('Budget Execution 2021'!$F:$F,'Budget Execution 2021'!$A:$A,'تنفيذ الميزانية  - جهات'!BD1,'Budget Execution 2021'!$C:$C,$A$15)</f>
        <v>0</v>
      </c>
      <c r="BF15" s="17">
        <f>SUMIFS('Budget Execution 2021'!$G:$G,'Budget Execution 2021'!$A:$A,'تنفيذ الميزانية  - جهات'!BD1,'Budget Execution 2021'!$C:$C,$A$15)</f>
        <v>0</v>
      </c>
      <c r="BG15" s="17">
        <f t="shared" si="217"/>
        <v>0</v>
      </c>
      <c r="BH15" s="17">
        <f>SUMIFS('Budget Execution 2021'!$E:$E,'Budget Execution 2021'!$A:$A,'تنفيذ الميزانية  - جهات'!BH1,'Budget Execution 2021'!$C:$C,$A$15)</f>
        <v>0</v>
      </c>
      <c r="BI15" s="17">
        <f>SUMIFS('Budget Execution 2021'!$F:$F,'Budget Execution 2021'!$A:$A,'تنفيذ الميزانية  - جهات'!BH1,'Budget Execution 2021'!$C:$C,$A$15)</f>
        <v>0</v>
      </c>
      <c r="BJ15" s="17">
        <f>SUMIFS('Budget Execution 2021'!$G:$G,'Budget Execution 2021'!$A:$A,'تنفيذ الميزانية  - جهات'!BH1,'Budget Execution 2021'!$C:$C,$A$15)</f>
        <v>0</v>
      </c>
      <c r="BK15" s="17">
        <f t="shared" si="218"/>
        <v>0</v>
      </c>
      <c r="BL15" s="17">
        <f>SUMIFS('Budget Execution 2021'!$E:$E,'Budget Execution 2021'!$A:$A,'تنفيذ الميزانية  - جهات'!BL1,'Budget Execution 2021'!$C:$C,$A$15)</f>
        <v>0</v>
      </c>
      <c r="BM15" s="17">
        <f>SUMIFS('Budget Execution 2021'!$F:$F,'Budget Execution 2021'!$A:$A,'تنفيذ الميزانية  - جهات'!BL1,'Budget Execution 2021'!$C:$C,$A$15)</f>
        <v>0</v>
      </c>
      <c r="BN15" s="17">
        <f>SUMIFS('Budget Execution 2021'!$G:$G,'Budget Execution 2021'!$A:$A,'تنفيذ الميزانية  - جهات'!BL1,'Budget Execution 2021'!$C:$C,$A$15)</f>
        <v>0</v>
      </c>
      <c r="BO15" s="17">
        <f t="shared" si="219"/>
        <v>0</v>
      </c>
      <c r="BP15" s="17">
        <f>SUMIFS('Budget Execution 2021'!$E:$E,'Budget Execution 2021'!$A:$A,'تنفيذ الميزانية  - جهات'!BP1,'Budget Execution 2021'!$C:$C,$A$15)</f>
        <v>0</v>
      </c>
      <c r="BQ15" s="17">
        <f>SUMIFS('Budget Execution 2021'!$F:$F,'Budget Execution 2021'!$A:$A,'تنفيذ الميزانية  - جهات'!BP1,'Budget Execution 2021'!$C:$C,$A$15)</f>
        <v>0</v>
      </c>
      <c r="BR15" s="17">
        <f>SUMIFS('Budget Execution 2021'!$G:$G,'Budget Execution 2021'!$A:$A,'تنفيذ الميزانية  - جهات'!BP1,'Budget Execution 2021'!$C:$C,$A$15)</f>
        <v>0</v>
      </c>
      <c r="BS15" s="17">
        <f t="shared" si="220"/>
        <v>0</v>
      </c>
      <c r="BT15" s="17">
        <f>SUMIFS('Budget Execution 2021'!$E:$E,'Budget Execution 2021'!$A:$A,'تنفيذ الميزانية  - جهات'!BT1,'Budget Execution 2021'!$C:$C,$A$15)</f>
        <v>0</v>
      </c>
      <c r="BU15" s="17">
        <f>SUMIFS('Budget Execution 2021'!$F:$F,'Budget Execution 2021'!$A:$A,'تنفيذ الميزانية  - جهات'!BT1,'Budget Execution 2021'!$C:$C,$A$15)</f>
        <v>0</v>
      </c>
      <c r="BV15" s="17">
        <f>SUMIFS('Budget Execution 2021'!$G:$G,'Budget Execution 2021'!$A:$A,'تنفيذ الميزانية  - جهات'!BT1,'Budget Execution 2021'!$C:$C,$A$15)</f>
        <v>0</v>
      </c>
      <c r="BW15" s="17">
        <f t="shared" si="221"/>
        <v>0</v>
      </c>
      <c r="BX15" s="17">
        <f>SUMIFS('Budget Execution 2021'!$E:$E,'Budget Execution 2021'!$A:$A,'تنفيذ الميزانية  - جهات'!BX1,'Budget Execution 2021'!$C:$C,$A$15)</f>
        <v>0</v>
      </c>
      <c r="BY15" s="17">
        <f>SUMIFS('Budget Execution 2021'!$F:$F,'Budget Execution 2021'!$A:$A,'تنفيذ الميزانية  - جهات'!BX1,'Budget Execution 2021'!$C:$C,$A$15)</f>
        <v>0</v>
      </c>
      <c r="BZ15" s="17">
        <f>SUMIFS('Budget Execution 2021'!$G:$G,'Budget Execution 2021'!$A:$A,'تنفيذ الميزانية  - جهات'!BX1,'Budget Execution 2021'!$C:$C,$A$15)</f>
        <v>0</v>
      </c>
      <c r="CA15" s="17">
        <f t="shared" si="222"/>
        <v>0</v>
      </c>
      <c r="CB15" s="17">
        <f>SUMIFS('Budget Execution 2021'!$E:$E,'Budget Execution 2021'!$A:$A,'تنفيذ الميزانية  - جهات'!CB1,'Budget Execution 2021'!$C:$C,$A$15)</f>
        <v>0</v>
      </c>
      <c r="CC15" s="17">
        <f>SUMIFS('Budget Execution 2021'!$F:$F,'Budget Execution 2021'!$A:$A,'تنفيذ الميزانية  - جهات'!CB1,'Budget Execution 2021'!$C:$C,$A$15)</f>
        <v>0</v>
      </c>
      <c r="CD15" s="17">
        <f>SUMIFS('Budget Execution 2021'!$G:$G,'Budget Execution 2021'!$A:$A,'تنفيذ الميزانية  - جهات'!CB1,'Budget Execution 2021'!$C:$C,$A$15)</f>
        <v>0</v>
      </c>
      <c r="CE15" s="17">
        <f t="shared" si="223"/>
        <v>0</v>
      </c>
      <c r="CF15" s="17">
        <f>SUMIFS('Budget Execution 2021'!$E:$E,'Budget Execution 2021'!$A:$A,'تنفيذ الميزانية  - جهات'!CF1,'Budget Execution 2021'!$C:$C,$A$15)</f>
        <v>0</v>
      </c>
      <c r="CG15" s="17">
        <f>SUMIFS('Budget Execution 2021'!$F:$F,'Budget Execution 2021'!$A:$A,'تنفيذ الميزانية  - جهات'!CF1,'Budget Execution 2021'!$C:$C,$A$15)</f>
        <v>0</v>
      </c>
      <c r="CH15" s="17">
        <f>SUMIFS('Budget Execution 2021'!$G:$G,'Budget Execution 2021'!$A:$A,'تنفيذ الميزانية  - جهات'!CF1,'Budget Execution 2021'!$C:$C,$A$15)</f>
        <v>0</v>
      </c>
      <c r="CI15" s="17">
        <f t="shared" si="224"/>
        <v>0</v>
      </c>
      <c r="CJ15" s="17">
        <f>SUMIFS('Budget Execution 2021'!$E:$E,'Budget Execution 2021'!$A:$A,'تنفيذ الميزانية  - جهات'!CJ1,'Budget Execution 2021'!$C:$C,$A$15)</f>
        <v>559299999.99999988</v>
      </c>
      <c r="CK15" s="17">
        <f>SUMIFS('Budget Execution 2021'!$F:$F,'Budget Execution 2021'!$A:$A,'تنفيذ الميزانية  - جهات'!CJ1,'Budget Execution 2021'!$C:$C,$A$15)</f>
        <v>620921323</v>
      </c>
      <c r="CL15" s="17">
        <f>SUMIFS('Budget Execution 2021'!$G:$G,'Budget Execution 2021'!$A:$A,'تنفيذ الميزانية  - جهات'!CJ1,'Budget Execution 2021'!$C:$C,$A$15)</f>
        <v>555331540.16999996</v>
      </c>
      <c r="CM15" s="17">
        <f t="shared" si="225"/>
        <v>-65589782.830000043</v>
      </c>
      <c r="CN15" s="17">
        <f>SUMIFS('Budget Execution 2021'!$E:$E,'Budget Execution 2021'!$A:$A,'تنفيذ الميزانية  - جهات'!CN1,'Budget Execution 2021'!$C:$C,$A$15)</f>
        <v>0</v>
      </c>
      <c r="CO15" s="17">
        <f>SUMIFS('Budget Execution 2021'!$F:$F,'Budget Execution 2021'!$A:$A,'تنفيذ الميزانية  - جهات'!CN1,'Budget Execution 2021'!$C:$C,$A$15)</f>
        <v>0</v>
      </c>
      <c r="CP15" s="17">
        <f>SUMIFS('Budget Execution 2021'!$G:$G,'Budget Execution 2021'!$A:$A,'تنفيذ الميزانية  - جهات'!CN1,'Budget Execution 2021'!$C:$C,$A$15)</f>
        <v>0</v>
      </c>
      <c r="CQ15" s="17">
        <f t="shared" si="226"/>
        <v>0</v>
      </c>
      <c r="CR15" s="17">
        <f>SUMIFS('Budget Execution 2021'!$E:$E,'Budget Execution 2021'!$A:$A,'تنفيذ الميزانية  - جهات'!CR1,'Budget Execution 2021'!$C:$C,$A$15)</f>
        <v>0</v>
      </c>
      <c r="CS15" s="17">
        <f>SUMIFS('Budget Execution 2021'!$F:$F,'Budget Execution 2021'!$A:$A,'تنفيذ الميزانية  - جهات'!CR1,'Budget Execution 2021'!$C:$C,$A$15)</f>
        <v>0</v>
      </c>
      <c r="CT15" s="17">
        <f>SUMIFS('Budget Execution 2021'!$G:$G,'Budget Execution 2021'!$A:$A,'تنفيذ الميزانية  - جهات'!CR1,'Budget Execution 2021'!$C:$C,$A$15)</f>
        <v>0</v>
      </c>
      <c r="CU15" s="17">
        <f t="shared" si="227"/>
        <v>0</v>
      </c>
      <c r="CV15" s="17">
        <f>SUMIFS('Budget Execution 2021'!$E:$E,'Budget Execution 2021'!$A:$A,'تنفيذ الميزانية  - جهات'!CV1,'Budget Execution 2021'!$C:$C,$A$15)</f>
        <v>0</v>
      </c>
      <c r="CW15" s="17">
        <f>SUMIFS('Budget Execution 2021'!$F:$F,'Budget Execution 2021'!$A:$A,'تنفيذ الميزانية  - جهات'!CV1,'Budget Execution 2021'!$C:$C,$A$15)</f>
        <v>0</v>
      </c>
      <c r="CX15" s="17">
        <f>SUMIFS('Budget Execution 2021'!$G:$G,'Budget Execution 2021'!$A:$A,'تنفيذ الميزانية  - جهات'!CV1,'Budget Execution 2021'!$C:$C,$A$15)</f>
        <v>0</v>
      </c>
      <c r="CY15" s="17">
        <f t="shared" si="228"/>
        <v>0</v>
      </c>
      <c r="CZ15" s="17">
        <f>SUMIFS('Budget Execution 2021'!$E:$E,'Budget Execution 2021'!$A:$A,'تنفيذ الميزانية  - جهات'!CZ1,'Budget Execution 2021'!$C:$C,$A$15)</f>
        <v>0</v>
      </c>
      <c r="DA15" s="17">
        <f>SUMIFS('Budget Execution 2021'!$F:$F,'Budget Execution 2021'!$A:$A,'تنفيذ الميزانية  - جهات'!CZ1,'Budget Execution 2021'!$C:$C,$A$15)</f>
        <v>0</v>
      </c>
      <c r="DB15" s="17">
        <f>SUMIFS('Budget Execution 2021'!$G:$G,'Budget Execution 2021'!$A:$A,'تنفيذ الميزانية  - جهات'!CZ1,'Budget Execution 2021'!$C:$C,$A$15)</f>
        <v>0</v>
      </c>
      <c r="DC15" s="17">
        <f t="shared" si="229"/>
        <v>0</v>
      </c>
      <c r="DD15" s="17">
        <f>SUMIFS('Budget Execution 2021'!$E:$E,'Budget Execution 2021'!$A:$A,'تنفيذ الميزانية  - جهات'!DD1,'Budget Execution 2021'!$C:$C,$A$15)</f>
        <v>0</v>
      </c>
      <c r="DE15" s="17">
        <f>SUMIFS('Budget Execution 2021'!$F:$F,'Budget Execution 2021'!$A:$A,'تنفيذ الميزانية  - جهات'!DD1,'Budget Execution 2021'!$C:$C,$A$15)</f>
        <v>0</v>
      </c>
      <c r="DF15" s="17">
        <f>SUMIFS('Budget Execution 2021'!$G:$G,'Budget Execution 2021'!$A:$A,'تنفيذ الميزانية  - جهات'!DD1,'Budget Execution 2021'!$C:$C,$A$15)</f>
        <v>0</v>
      </c>
      <c r="DG15" s="17">
        <f t="shared" si="230"/>
        <v>0</v>
      </c>
      <c r="DH15" s="17">
        <f>SUMIFS('Budget Execution 2021'!$E:$E,'Budget Execution 2021'!$A:$A,'تنفيذ الميزانية  - جهات'!DH1,'Budget Execution 2021'!$C:$C,$A$15)</f>
        <v>0</v>
      </c>
      <c r="DI15" s="17">
        <f>SUMIFS('Budget Execution 2021'!$F:$F,'Budget Execution 2021'!$A:$A,'تنفيذ الميزانية  - جهات'!DH1,'Budget Execution 2021'!$C:$C,$A$15)</f>
        <v>0</v>
      </c>
      <c r="DJ15" s="17">
        <f>SUMIFS('Budget Execution 2021'!$G:$G,'Budget Execution 2021'!$A:$A,'تنفيذ الميزانية  - جهات'!DH1,'Budget Execution 2021'!$C:$C,$A$15)</f>
        <v>0</v>
      </c>
      <c r="DK15" s="17">
        <f t="shared" si="231"/>
        <v>0</v>
      </c>
      <c r="DL15" s="17">
        <f>SUMIFS('Budget Execution 2021'!$E:$E,'Budget Execution 2021'!$A:$A,'تنفيذ الميزانية  - جهات'!DL1,'Budget Execution 2021'!$C:$C,$A$15)</f>
        <v>0</v>
      </c>
      <c r="DM15" s="17">
        <f>SUMIFS('Budget Execution 2021'!$F:$F,'Budget Execution 2021'!$A:$A,'تنفيذ الميزانية  - جهات'!DL1,'Budget Execution 2021'!$C:$C,$A$15)</f>
        <v>0</v>
      </c>
      <c r="DN15" s="17">
        <f>SUMIFS('Budget Execution 2021'!$G:$G,'Budget Execution 2021'!$A:$A,'تنفيذ الميزانية  - جهات'!DL1,'Budget Execution 2021'!$C:$C,$A$15)</f>
        <v>0</v>
      </c>
      <c r="DO15" s="17">
        <f t="shared" si="232"/>
        <v>0</v>
      </c>
      <c r="DP15" s="17">
        <f>SUMIFS('Budget Execution 2021'!$E:$E,'Budget Execution 2021'!$A:$A,'تنفيذ الميزانية  - جهات'!DP1,'Budget Execution 2021'!$C:$C,$A$15)</f>
        <v>0</v>
      </c>
      <c r="DQ15" s="17">
        <f>SUMIFS('Budget Execution 2021'!$F:$F,'Budget Execution 2021'!$A:$A,'تنفيذ الميزانية  - جهات'!DP1,'Budget Execution 2021'!$C:$C,$A$15)</f>
        <v>0</v>
      </c>
      <c r="DR15" s="17">
        <f>SUMIFS('Budget Execution 2021'!$G:$G,'Budget Execution 2021'!$A:$A,'تنفيذ الميزانية  - جهات'!DP1,'Budget Execution 2021'!$C:$C,$A$15)</f>
        <v>0</v>
      </c>
      <c r="DS15" s="17">
        <f t="shared" si="233"/>
        <v>0</v>
      </c>
      <c r="DT15" s="17">
        <f>SUMIFS('Budget Execution 2021'!$E:$E,'Budget Execution 2021'!$A:$A,'تنفيذ الميزانية  - جهات'!DT1,'Budget Execution 2021'!$C:$C,$A$15)</f>
        <v>0</v>
      </c>
      <c r="DU15" s="17">
        <f>SUMIFS('Budget Execution 2021'!$F:$F,'Budget Execution 2021'!$A:$A,'تنفيذ الميزانية  - جهات'!DT1,'Budget Execution 2021'!$C:$C,$A$15)</f>
        <v>0</v>
      </c>
      <c r="DV15" s="17">
        <f>SUMIFS('Budget Execution 2021'!$G:$G,'Budget Execution 2021'!$A:$A,'تنفيذ الميزانية  - جهات'!DT1,'Budget Execution 2021'!$C:$C,$A$15)</f>
        <v>0</v>
      </c>
      <c r="DW15" s="17">
        <f t="shared" si="234"/>
        <v>0</v>
      </c>
      <c r="DX15" s="17">
        <f>SUMIFS('Budget Execution 2021'!$E:$E,'Budget Execution 2021'!$A:$A,'تنفيذ الميزانية  - جهات'!DX1,'Budget Execution 2021'!$C:$C,$A$15)</f>
        <v>0</v>
      </c>
      <c r="DY15" s="17">
        <f>SUMIFS('Budget Execution 2021'!$F:$F,'Budget Execution 2021'!$A:$A,'تنفيذ الميزانية  - جهات'!DX1,'Budget Execution 2021'!$C:$C,$A$15)</f>
        <v>0</v>
      </c>
      <c r="DZ15" s="17">
        <f>SUMIFS('Budget Execution 2021'!$G:$G,'Budget Execution 2021'!$A:$A,'تنفيذ الميزانية  - جهات'!DX1,'Budget Execution 2021'!$C:$C,$A$15)</f>
        <v>0</v>
      </c>
      <c r="EA15" s="17">
        <f t="shared" si="235"/>
        <v>0</v>
      </c>
      <c r="EB15" s="17">
        <f>SUMIFS('Budget Execution 2021'!$E:$E,'Budget Execution 2021'!$A:$A,'تنفيذ الميزانية  - جهات'!EB1,'Budget Execution 2021'!$C:$C,$A$15)</f>
        <v>0</v>
      </c>
      <c r="EC15" s="17">
        <f>SUMIFS('Budget Execution 2021'!$F:$F,'Budget Execution 2021'!$A:$A,'تنفيذ الميزانية  - جهات'!EB1,'Budget Execution 2021'!$C:$C,$A$15)</f>
        <v>0</v>
      </c>
      <c r="ED15" s="17">
        <f>SUMIFS('Budget Execution 2021'!$G:$G,'Budget Execution 2021'!$A:$A,'تنفيذ الميزانية  - جهات'!EB1,'Budget Execution 2021'!$C:$C,$A$15)</f>
        <v>0</v>
      </c>
      <c r="EE15" s="17">
        <f t="shared" si="236"/>
        <v>0</v>
      </c>
      <c r="EF15" s="17">
        <f>SUMIFS('Budget Execution 2021'!$E:$E,'Budget Execution 2021'!$A:$A,'تنفيذ الميزانية  - جهات'!EF1,'Budget Execution 2021'!$C:$C,$A$15)</f>
        <v>0</v>
      </c>
      <c r="EG15" s="17">
        <f>SUMIFS('Budget Execution 2021'!$F:$F,'Budget Execution 2021'!$A:$A,'تنفيذ الميزانية  - جهات'!EF1,'Budget Execution 2021'!$C:$C,$A$15)</f>
        <v>0</v>
      </c>
      <c r="EH15" s="17">
        <f>SUMIFS('Budget Execution 2021'!$G:$G,'Budget Execution 2021'!$A:$A,'تنفيذ الميزانية  - جهات'!EF1,'Budget Execution 2021'!$C:$C,$A$15)</f>
        <v>0</v>
      </c>
      <c r="EI15" s="17">
        <f t="shared" si="237"/>
        <v>0</v>
      </c>
      <c r="EJ15" s="17">
        <f>SUMIFS('Budget Execution 2021'!$E:$E,'Budget Execution 2021'!$A:$A,'تنفيذ الميزانية  - جهات'!EJ1,'Budget Execution 2021'!$C:$C,$A$15)</f>
        <v>0</v>
      </c>
      <c r="EK15" s="17">
        <f>SUMIFS('Budget Execution 2021'!$F:$F,'Budget Execution 2021'!$A:$A,'تنفيذ الميزانية  - جهات'!EJ1,'Budget Execution 2021'!$C:$C,$A$15)</f>
        <v>0</v>
      </c>
      <c r="EL15" s="17">
        <f>SUMIFS('Budget Execution 2021'!$G:$G,'Budget Execution 2021'!$A:$A,'تنفيذ الميزانية  - جهات'!EJ1,'Budget Execution 2021'!$C:$C,$A$15)</f>
        <v>0</v>
      </c>
      <c r="EM15" s="17">
        <f t="shared" si="238"/>
        <v>0</v>
      </c>
      <c r="EN15" s="17">
        <f>SUMIFS('Budget Execution 2021'!$E:$E,'Budget Execution 2021'!$A:$A,'تنفيذ الميزانية  - جهات'!EN1,'Budget Execution 2021'!$C:$C,$A$15)</f>
        <v>0</v>
      </c>
      <c r="EO15" s="17">
        <f>SUMIFS('Budget Execution 2021'!$F:$F,'Budget Execution 2021'!$A:$A,'تنفيذ الميزانية  - جهات'!EN1,'Budget Execution 2021'!$C:$C,$A$15)</f>
        <v>0</v>
      </c>
      <c r="EP15" s="17">
        <f>SUMIFS('Budget Execution 2021'!$G:$G,'Budget Execution 2021'!$A:$A,'تنفيذ الميزانية  - جهات'!EN1,'Budget Execution 2021'!$C:$C,$A$15)</f>
        <v>0</v>
      </c>
      <c r="EQ15" s="17">
        <f t="shared" si="239"/>
        <v>0</v>
      </c>
      <c r="ER15" s="17">
        <f>SUMIFS('Budget Execution 2021'!$E:$E,'Budget Execution 2021'!$A:$A,'تنفيذ الميزانية  - جهات'!ER1,'Budget Execution 2021'!$C:$C,$A$15)</f>
        <v>0</v>
      </c>
      <c r="ES15" s="17">
        <f>SUMIFS('Budget Execution 2021'!$F:$F,'Budget Execution 2021'!$A:$A,'تنفيذ الميزانية  - جهات'!ER1,'Budget Execution 2021'!$C:$C,$A$15)</f>
        <v>0</v>
      </c>
      <c r="ET15" s="17">
        <f>SUMIFS('Budget Execution 2021'!$G:$G,'Budget Execution 2021'!$A:$A,'تنفيذ الميزانية  - جهات'!ER1,'Budget Execution 2021'!$C:$C,$A$15)</f>
        <v>0</v>
      </c>
      <c r="EU15" s="17">
        <f t="shared" si="240"/>
        <v>0</v>
      </c>
      <c r="EV15" s="17">
        <f>SUMIFS('Budget Execution 2021'!$E:$E,'Budget Execution 2021'!$A:$A,'تنفيذ الميزانية  - جهات'!EV1,'Budget Execution 2021'!$C:$C,$A$15)</f>
        <v>0</v>
      </c>
      <c r="EW15" s="17">
        <f>SUMIFS('Budget Execution 2021'!$F:$F,'Budget Execution 2021'!$A:$A,'تنفيذ الميزانية  - جهات'!EV1,'Budget Execution 2021'!$C:$C,$A$15)</f>
        <v>0</v>
      </c>
      <c r="EX15" s="17">
        <f>SUMIFS('Budget Execution 2021'!$G:$G,'Budget Execution 2021'!$A:$A,'تنفيذ الميزانية  - جهات'!EV1,'Budget Execution 2021'!$C:$C,$A$15)</f>
        <v>0</v>
      </c>
      <c r="EY15" s="17">
        <f t="shared" si="241"/>
        <v>0</v>
      </c>
      <c r="EZ15" s="17">
        <f>SUMIFS('Budget Execution 2021'!$E:$E,'Budget Execution 2021'!$A:$A,'تنفيذ الميزانية  - جهات'!EZ1,'Budget Execution 2021'!$C:$C,$A$15)</f>
        <v>0</v>
      </c>
      <c r="FA15" s="17">
        <f>SUMIFS('Budget Execution 2021'!$F:$F,'Budget Execution 2021'!$A:$A,'تنفيذ الميزانية  - جهات'!EZ1,'Budget Execution 2021'!$C:$C,$A$15)</f>
        <v>0</v>
      </c>
      <c r="FB15" s="17">
        <f>SUMIFS('Budget Execution 2021'!$G:$G,'Budget Execution 2021'!$A:$A,'تنفيذ الميزانية  - جهات'!EZ1,'Budget Execution 2021'!$C:$C,$A$15)</f>
        <v>0</v>
      </c>
      <c r="FC15" s="17">
        <f t="shared" si="242"/>
        <v>0</v>
      </c>
      <c r="FD15" s="17">
        <f>SUMIFS('Budget Execution 2021'!$E:$E,'Budget Execution 2021'!$A:$A,'تنفيذ الميزانية  - جهات'!FD1,'Budget Execution 2021'!$C:$C,$A$15)</f>
        <v>0</v>
      </c>
      <c r="FE15" s="17">
        <f>SUMIFS('Budget Execution 2021'!$F:$F,'Budget Execution 2021'!$A:$A,'تنفيذ الميزانية  - جهات'!FD1,'Budget Execution 2021'!$C:$C,$A$15)</f>
        <v>0</v>
      </c>
      <c r="FF15" s="17">
        <f>SUMIFS('Budget Execution 2021'!$G:$G,'Budget Execution 2021'!$A:$A,'تنفيذ الميزانية  - جهات'!FD1,'Budget Execution 2021'!$C:$C,$A$15)</f>
        <v>0</v>
      </c>
      <c r="FG15" s="17">
        <f t="shared" si="243"/>
        <v>0</v>
      </c>
      <c r="FH15" s="17">
        <f>SUMIFS('Budget Execution 2021'!$E:$E,'Budget Execution 2021'!$A:$A,'تنفيذ الميزانية  - جهات'!FH1,'Budget Execution 2021'!$C:$C,$A$15)</f>
        <v>0</v>
      </c>
      <c r="FI15" s="17">
        <f>SUMIFS('Budget Execution 2021'!$F:$F,'Budget Execution 2021'!$A:$A,'تنفيذ الميزانية  - جهات'!FH1,'Budget Execution 2021'!$C:$C,$A$15)</f>
        <v>0</v>
      </c>
      <c r="FJ15" s="17">
        <f>SUMIFS('Budget Execution 2021'!$G:$G,'Budget Execution 2021'!$A:$A,'تنفيذ الميزانية  - جهات'!FH1,'Budget Execution 2021'!$C:$C,$A$15)</f>
        <v>0</v>
      </c>
      <c r="FK15" s="17">
        <f t="shared" si="244"/>
        <v>0</v>
      </c>
      <c r="FL15" s="17">
        <f>SUMIFS('Budget Execution 2021'!$E:$E,'Budget Execution 2021'!$A:$A,'تنفيذ الميزانية  - جهات'!FL1,'Budget Execution 2021'!$C:$C,$A$15)</f>
        <v>0</v>
      </c>
      <c r="FM15" s="17">
        <f>SUMIFS('Budget Execution 2021'!$F:$F,'Budget Execution 2021'!$A:$A,'تنفيذ الميزانية  - جهات'!FL1,'Budget Execution 2021'!$C:$C,$A$15)</f>
        <v>0</v>
      </c>
      <c r="FN15" s="17">
        <f>SUMIFS('Budget Execution 2021'!$G:$G,'Budget Execution 2021'!$A:$A,'تنفيذ الميزانية  - جهات'!FL1,'Budget Execution 2021'!$C:$C,$A$15)</f>
        <v>0</v>
      </c>
      <c r="FO15" s="17">
        <f t="shared" si="245"/>
        <v>0</v>
      </c>
      <c r="FP15" s="17">
        <f>SUMIFS('Budget Execution 2021'!$E:$E,'Budget Execution 2021'!$A:$A,'تنفيذ الميزانية  - جهات'!FP1,'Budget Execution 2021'!$C:$C,$A$15)</f>
        <v>0</v>
      </c>
      <c r="FQ15" s="17">
        <f>SUMIFS('Budget Execution 2021'!$F:$F,'Budget Execution 2021'!$A:$A,'تنفيذ الميزانية  - جهات'!FP1,'Budget Execution 2021'!$C:$C,$A$15)</f>
        <v>0</v>
      </c>
      <c r="FR15" s="17">
        <f>SUMIFS('Budget Execution 2021'!$G:$G,'Budget Execution 2021'!$A:$A,'تنفيذ الميزانية  - جهات'!FP1,'Budget Execution 2021'!$C:$C,$A$15)</f>
        <v>0</v>
      </c>
      <c r="FS15" s="17">
        <f t="shared" si="246"/>
        <v>0</v>
      </c>
      <c r="FT15" s="17">
        <f>SUMIFS('Budget Execution 2021'!$E:$E,'Budget Execution 2021'!$A:$A,'تنفيذ الميزانية  - جهات'!FT1,'Budget Execution 2021'!$C:$C,$A$15)</f>
        <v>0</v>
      </c>
      <c r="FU15" s="17">
        <f>SUMIFS('Budget Execution 2021'!$F:$F,'Budget Execution 2021'!$A:$A,'تنفيذ الميزانية  - جهات'!FT1,'Budget Execution 2021'!$C:$C,$A$15)</f>
        <v>0</v>
      </c>
      <c r="FV15" s="17">
        <f>SUMIFS('Budget Execution 2021'!$G:$G,'Budget Execution 2021'!$A:$A,'تنفيذ الميزانية  - جهات'!FT1,'Budget Execution 2021'!$C:$C,$A$15)</f>
        <v>0</v>
      </c>
      <c r="FW15" s="17">
        <f t="shared" si="247"/>
        <v>0</v>
      </c>
      <c r="FX15" s="17">
        <f>SUMIFS('Budget Execution 2021'!$E:$E,'Budget Execution 2021'!$A:$A,'تنفيذ الميزانية  - جهات'!FX1,'Budget Execution 2021'!$C:$C,$A$15)</f>
        <v>0</v>
      </c>
      <c r="FY15" s="17">
        <f>SUMIFS('Budget Execution 2021'!$F:$F,'Budget Execution 2021'!$A:$A,'تنفيذ الميزانية  - جهات'!FX1,'Budget Execution 2021'!$C:$C,$A$15)</f>
        <v>0</v>
      </c>
      <c r="FZ15" s="17">
        <f>SUMIFS('Budget Execution 2021'!$G:$G,'Budget Execution 2021'!$A:$A,'تنفيذ الميزانية  - جهات'!FX1,'Budget Execution 2021'!$C:$C,$A$15)</f>
        <v>0</v>
      </c>
      <c r="GA15" s="17">
        <f t="shared" si="248"/>
        <v>0</v>
      </c>
      <c r="GB15" s="17">
        <f>SUMIFS('Budget Execution 2021'!$E:$E,'Budget Execution 2021'!$A:$A,'تنفيذ الميزانية  - جهات'!GB1,'Budget Execution 2021'!$C:$C,$A$15)</f>
        <v>0</v>
      </c>
      <c r="GC15" s="17">
        <f>SUMIFS('Budget Execution 2021'!$F:$F,'Budget Execution 2021'!$A:$A,'تنفيذ الميزانية  - جهات'!GB1,'Budget Execution 2021'!$C:$C,$A$15)</f>
        <v>0</v>
      </c>
      <c r="GD15" s="17">
        <f>SUMIFS('Budget Execution 2021'!$G:$G,'Budget Execution 2021'!$A:$A,'تنفيذ الميزانية  - جهات'!GB1,'Budget Execution 2021'!$C:$C,$A$15)</f>
        <v>0</v>
      </c>
      <c r="GE15" s="17">
        <f t="shared" si="249"/>
        <v>0</v>
      </c>
      <c r="GF15" s="17">
        <f>SUMIFS('Budget Execution 2021'!$E:$E,'Budget Execution 2021'!$A:$A,'تنفيذ الميزانية  - جهات'!GF1,'Budget Execution 2021'!$C:$C,$A$15)</f>
        <v>0</v>
      </c>
      <c r="GG15" s="17">
        <f>SUMIFS('Budget Execution 2021'!$F:$F,'Budget Execution 2021'!$A:$A,'تنفيذ الميزانية  - جهات'!GF1,'Budget Execution 2021'!$C:$C,$A$15)</f>
        <v>0</v>
      </c>
      <c r="GH15" s="17">
        <f>SUMIFS('Budget Execution 2021'!$G:$G,'Budget Execution 2021'!$A:$A,'تنفيذ الميزانية  - جهات'!GF1,'Budget Execution 2021'!$C:$C,$A$15)</f>
        <v>0</v>
      </c>
      <c r="GI15" s="17">
        <f t="shared" si="250"/>
        <v>0</v>
      </c>
      <c r="GJ15" s="17">
        <f>SUMIFS('Budget Execution 2021'!$E:$E,'Budget Execution 2021'!$A:$A,'تنفيذ الميزانية  - جهات'!GJ1,'Budget Execution 2021'!$C:$C,$A$15)</f>
        <v>0</v>
      </c>
      <c r="GK15" s="17">
        <f>SUMIFS('Budget Execution 2021'!$F:$F,'Budget Execution 2021'!$A:$A,'تنفيذ الميزانية  - جهات'!GJ1,'Budget Execution 2021'!$C:$C,$A$15)</f>
        <v>0</v>
      </c>
      <c r="GL15" s="17">
        <f>SUMIFS('Budget Execution 2021'!$G:$G,'Budget Execution 2021'!$A:$A,'تنفيذ الميزانية  - جهات'!GJ1,'Budget Execution 2021'!$C:$C,$A$15)</f>
        <v>0</v>
      </c>
      <c r="GM15" s="17">
        <f t="shared" si="251"/>
        <v>0</v>
      </c>
    </row>
    <row r="16" spans="1:195" s="9" customFormat="1" ht="30" customHeight="1" thickBot="1">
      <c r="A16" s="15" t="s">
        <v>94</v>
      </c>
      <c r="B16" s="16" t="s">
        <v>12</v>
      </c>
      <c r="C16"/>
      <c r="D16" s="17">
        <f t="shared" si="205"/>
        <v>3255552000.000001</v>
      </c>
      <c r="E16" s="17">
        <f t="shared" si="206"/>
        <v>3311038828.000001</v>
      </c>
      <c r="F16" s="17">
        <f t="shared" si="207"/>
        <v>3306197556.54</v>
      </c>
      <c r="G16" s="17">
        <f t="shared" si="98"/>
        <v>-4841271.4600009918</v>
      </c>
      <c r="H16" s="17">
        <f>SUMIFS('Budget Execution 2021'!$E:$E,'Budget Execution 2021'!$A:$A,'تنفيذ الميزانية  - جهات'!H1,'Budget Execution 2021'!$C:$C,$A$16)</f>
        <v>199999999.99999997</v>
      </c>
      <c r="I16" s="17">
        <f>SUMIFS('Budget Execution 2021'!$F:$F,'Budget Execution 2021'!$A:$A,'تنفيذ الميزانية  - جهات'!H1,'Budget Execution 2021'!$C:$C,$A$16)</f>
        <v>199999999.99999997</v>
      </c>
      <c r="J16" s="17">
        <f>SUMIFS('Budget Execution 2021'!$G:$G,'Budget Execution 2021'!$A:$A,'تنفيذ الميزانية  - جهات'!H1,'Budget Execution 2021'!$C:$C,$A$16)</f>
        <v>200000000</v>
      </c>
      <c r="K16" s="17">
        <f t="shared" si="100"/>
        <v>0</v>
      </c>
      <c r="L16" s="17">
        <f>SUMIFS('Budget Execution 2021'!$E:$E,'Budget Execution 2021'!$A:$A,'تنفيذ الميزانية  - جهات'!L1,'Budget Execution 2021'!$C:$C,$A$16)</f>
        <v>4550000</v>
      </c>
      <c r="M16" s="17">
        <f>SUMIFS('Budget Execution 2021'!$F:$F,'Budget Execution 2021'!$A:$A,'تنفيذ الميزانية  - جهات'!L1,'Budget Execution 2021'!$C:$C,$A$16)</f>
        <v>4550000</v>
      </c>
      <c r="N16" s="17">
        <f>SUMIFS('Budget Execution 2021'!$G:$G,'Budget Execution 2021'!$A:$A,'تنفيذ الميزانية  - جهات'!L1,'Budget Execution 2021'!$C:$C,$A$16)</f>
        <v>4550000</v>
      </c>
      <c r="O16" s="17">
        <f t="shared" si="102"/>
        <v>0</v>
      </c>
      <c r="P16" s="17">
        <f>SUMIFS('Budget Execution 2021'!$E:$E,'Budget Execution 2021'!$A:$A,'تنفيذ الميزانية  - جهات'!P1,'Budget Execution 2021'!$C:$C,$A$16)</f>
        <v>0</v>
      </c>
      <c r="Q16" s="17">
        <f>SUMIFS('Budget Execution 2021'!$F:$F,'Budget Execution 2021'!$A:$A,'تنفيذ الميزانية  - جهات'!P1,'Budget Execution 2021'!$C:$C,$A$16)</f>
        <v>0</v>
      </c>
      <c r="R16" s="17">
        <f>SUMIFS('Budget Execution 2021'!$G:$G,'Budget Execution 2021'!$A:$A,'تنفيذ الميزانية  - جهات'!P1,'Budget Execution 2021'!$C:$C,$A$16)</f>
        <v>0</v>
      </c>
      <c r="S16" s="17">
        <f t="shared" si="105"/>
        <v>0</v>
      </c>
      <c r="T16" s="17">
        <f>SUMIFS('Budget Execution 2021'!$E:$E,'Budget Execution 2021'!$A:$A,'تنفيذ الميزانية  - جهات'!T1,'Budget Execution 2021'!$C:$C,$A$16)</f>
        <v>0</v>
      </c>
      <c r="U16" s="17">
        <f>SUMIFS('Budget Execution 2021'!$F:$F,'Budget Execution 2021'!$A:$A,'تنفيذ الميزانية  - جهات'!T1,'Budget Execution 2021'!$C:$C,$A$16)</f>
        <v>0</v>
      </c>
      <c r="V16" s="17">
        <f>SUMIFS('Budget Execution 2021'!$G:$G,'Budget Execution 2021'!$A:$A,'تنفيذ الميزانية  - جهات'!T1,'Budget Execution 2021'!$C:$C,$A$16)</f>
        <v>0</v>
      </c>
      <c r="W16" s="17">
        <f t="shared" si="208"/>
        <v>0</v>
      </c>
      <c r="X16" s="17">
        <f>SUMIFS('Budget Execution 2021'!$E:$E,'Budget Execution 2021'!$A:$A,'تنفيذ الميزانية  - جهات'!X1,'Budget Execution 2021'!$C:$C,$A$16)</f>
        <v>0</v>
      </c>
      <c r="Y16" s="17">
        <f>SUMIFS('Budget Execution 2021'!$F:$F,'Budget Execution 2021'!$A:$A,'تنفيذ الميزانية  - جهات'!X1,'Budget Execution 2021'!$C:$C,$A$16)</f>
        <v>0</v>
      </c>
      <c r="Z16" s="17">
        <f>SUMIFS('Budget Execution 2021'!$G:$G,'Budget Execution 2021'!$A:$A,'تنفيذ الميزانية  - جهات'!X1,'Budget Execution 2021'!$C:$C,$A$16)</f>
        <v>0</v>
      </c>
      <c r="AA16" s="17">
        <f t="shared" si="209"/>
        <v>0</v>
      </c>
      <c r="AB16" s="17">
        <f>SUMIFS('Budget Execution 2021'!$E:$E,'Budget Execution 2021'!$A:$A,'تنفيذ الميزانية  - جهات'!AB1,'Budget Execution 2021'!$C:$C,$A$16)</f>
        <v>0</v>
      </c>
      <c r="AC16" s="17">
        <f>SUMIFS('Budget Execution 2021'!$F:$F,'Budget Execution 2021'!$A:$A,'تنفيذ الميزانية  - جهات'!AB1,'Budget Execution 2021'!$C:$C,$A$16)</f>
        <v>0</v>
      </c>
      <c r="AD16" s="17">
        <f>SUMIFS('Budget Execution 2021'!$G:$G,'Budget Execution 2021'!$A:$A,'تنفيذ الميزانية  - جهات'!AB1,'Budget Execution 2021'!$C:$C,$A$16)</f>
        <v>0</v>
      </c>
      <c r="AE16" s="17">
        <f t="shared" si="210"/>
        <v>0</v>
      </c>
      <c r="AF16" s="17">
        <f>SUMIFS('Budget Execution 2021'!$E:$E,'Budget Execution 2021'!$A:$A,'تنفيذ الميزانية  - جهات'!AF1,'Budget Execution 2021'!$C:$C,$A$16)</f>
        <v>1000000.0000000001</v>
      </c>
      <c r="AG16" s="17">
        <f>SUMIFS('Budget Execution 2021'!$F:$F,'Budget Execution 2021'!$A:$A,'تنفيذ الميزانية  - جهات'!AF1,'Budget Execution 2021'!$C:$C,$A$16)</f>
        <v>1000000</v>
      </c>
      <c r="AH16" s="17">
        <f>SUMIFS('Budget Execution 2021'!$G:$G,'Budget Execution 2021'!$A:$A,'تنفيذ الميزانية  - جهات'!AF1,'Budget Execution 2021'!$C:$C,$A$16)</f>
        <v>500000</v>
      </c>
      <c r="AI16" s="17">
        <f t="shared" si="211"/>
        <v>-500000</v>
      </c>
      <c r="AJ16" s="17">
        <f>SUMIFS('Budget Execution 2021'!$E:$E,'Budget Execution 2021'!$A:$A,'تنفيذ الميزانية  - جهات'!AJ1,'Budget Execution 2021'!$C:$C,$A$16)</f>
        <v>0</v>
      </c>
      <c r="AK16" s="17">
        <f>SUMIFS('Budget Execution 2021'!$F:$F,'Budget Execution 2021'!$A:$A,'تنفيذ الميزانية  - جهات'!AJ1,'Budget Execution 2021'!$C:$C,$A$16)</f>
        <v>0</v>
      </c>
      <c r="AL16" s="17">
        <f>SUMIFS('Budget Execution 2021'!$G:$G,'Budget Execution 2021'!$A:$A,'تنفيذ الميزانية  - جهات'!AJ1,'Budget Execution 2021'!$C:$C,$A$16)</f>
        <v>0</v>
      </c>
      <c r="AM16" s="17">
        <f t="shared" si="212"/>
        <v>0</v>
      </c>
      <c r="AN16" s="17">
        <f>SUMIFS('Budget Execution 2021'!$E:$E,'Budget Execution 2021'!$A:$A,'تنفيذ الميزانية  - جهات'!AN1,'Budget Execution 2021'!$C:$C,$A$16)</f>
        <v>0</v>
      </c>
      <c r="AO16" s="17">
        <f>SUMIFS('Budget Execution 2021'!$F:$F,'Budget Execution 2021'!$A:$A,'تنفيذ الميزانية  - جهات'!AN1,'Budget Execution 2021'!$C:$C,$A$16)</f>
        <v>0</v>
      </c>
      <c r="AP16" s="17">
        <f>SUMIFS('Budget Execution 2021'!$G:$G,'Budget Execution 2021'!$A:$A,'تنفيذ الميزانية  - جهات'!AN1,'Budget Execution 2021'!$C:$C,$A$16)</f>
        <v>0</v>
      </c>
      <c r="AQ16" s="17">
        <f t="shared" si="213"/>
        <v>0</v>
      </c>
      <c r="AR16" s="17">
        <f>SUMIFS('Budget Execution 2021'!$E:$E,'Budget Execution 2021'!$A:$A,'تنفيذ الميزانية  - جهات'!AR1,'Budget Execution 2021'!$C:$C,$A$16)</f>
        <v>0</v>
      </c>
      <c r="AS16" s="17">
        <f>SUMIFS('Budget Execution 2021'!$F:$F,'Budget Execution 2021'!$A:$A,'تنفيذ الميزانية  - جهات'!AR1,'Budget Execution 2021'!$C:$C,$A$16)</f>
        <v>0</v>
      </c>
      <c r="AT16" s="17">
        <f>SUMIFS('Budget Execution 2021'!$G:$G,'Budget Execution 2021'!$A:$A,'تنفيذ الميزانية  - جهات'!AR1,'Budget Execution 2021'!$C:$C,$A$16)</f>
        <v>0</v>
      </c>
      <c r="AU16" s="17">
        <f t="shared" si="214"/>
        <v>0</v>
      </c>
      <c r="AV16" s="17">
        <f>SUMIFS('Budget Execution 2021'!$E:$E,'Budget Execution 2021'!$A:$A,'تنفيذ الميزانية  - جهات'!AV1,'Budget Execution 2021'!$C:$C,$A$16)</f>
        <v>0</v>
      </c>
      <c r="AW16" s="17">
        <f>SUMIFS('Budget Execution 2021'!$F:$F,'Budget Execution 2021'!$A:$A,'تنفيذ الميزانية  - جهات'!AV1,'Budget Execution 2021'!$C:$C,$A$16)</f>
        <v>0</v>
      </c>
      <c r="AX16" s="17">
        <f>SUMIFS('Budget Execution 2021'!$G:$G,'Budget Execution 2021'!$A:$A,'تنفيذ الميزانية  - جهات'!AV1,'Budget Execution 2021'!$C:$C,$A$16)</f>
        <v>0</v>
      </c>
      <c r="AY16" s="17">
        <f t="shared" si="215"/>
        <v>0</v>
      </c>
      <c r="AZ16" s="17">
        <f>SUMIFS('Budget Execution 2021'!$E:$E,'Budget Execution 2021'!$A:$A,'تنفيذ الميزانية  - جهات'!AZ1,'Budget Execution 2021'!$C:$C,$A$16)</f>
        <v>0</v>
      </c>
      <c r="BA16" s="17">
        <f>SUMIFS('Budget Execution 2021'!$F:$F,'Budget Execution 2021'!$A:$A,'تنفيذ الميزانية  - جهات'!AZ1,'Budget Execution 2021'!$C:$C,$A$16)</f>
        <v>0</v>
      </c>
      <c r="BB16" s="17">
        <f>SUMIFS('Budget Execution 2021'!$G:$G,'Budget Execution 2021'!$A:$A,'تنفيذ الميزانية  - جهات'!AZ1,'Budget Execution 2021'!$C:$C,$A$16)</f>
        <v>0</v>
      </c>
      <c r="BC16" s="17">
        <f t="shared" si="216"/>
        <v>0</v>
      </c>
      <c r="BD16" s="17">
        <f>SUMIFS('Budget Execution 2021'!$E:$E,'Budget Execution 2021'!$A:$A,'تنفيذ الميزانية  - جهات'!BD1,'Budget Execution 2021'!$C:$C,$A$16)</f>
        <v>0</v>
      </c>
      <c r="BE16" s="17">
        <f>SUMIFS('Budget Execution 2021'!$F:$F,'Budget Execution 2021'!$A:$A,'تنفيذ الميزانية  - جهات'!BD1,'Budget Execution 2021'!$C:$C,$A$16)</f>
        <v>0</v>
      </c>
      <c r="BF16" s="17">
        <f>SUMIFS('Budget Execution 2021'!$G:$G,'Budget Execution 2021'!$A:$A,'تنفيذ الميزانية  - جهات'!BD1,'Budget Execution 2021'!$C:$C,$A$16)</f>
        <v>0</v>
      </c>
      <c r="BG16" s="17">
        <f t="shared" si="217"/>
        <v>0</v>
      </c>
      <c r="BH16" s="17">
        <f>SUMIFS('Budget Execution 2021'!$E:$E,'Budget Execution 2021'!$A:$A,'تنفيذ الميزانية  - جهات'!BH1,'Budget Execution 2021'!$C:$C,$A$16)</f>
        <v>0</v>
      </c>
      <c r="BI16" s="17">
        <f>SUMIFS('Budget Execution 2021'!$F:$F,'Budget Execution 2021'!$A:$A,'تنفيذ الميزانية  - جهات'!BH1,'Budget Execution 2021'!$C:$C,$A$16)</f>
        <v>0</v>
      </c>
      <c r="BJ16" s="17">
        <f>SUMIFS('Budget Execution 2021'!$G:$G,'Budget Execution 2021'!$A:$A,'تنفيذ الميزانية  - جهات'!BH1,'Budget Execution 2021'!$C:$C,$A$16)</f>
        <v>0</v>
      </c>
      <c r="BK16" s="17">
        <f t="shared" si="218"/>
        <v>0</v>
      </c>
      <c r="BL16" s="17">
        <f>SUMIFS('Budget Execution 2021'!$E:$E,'Budget Execution 2021'!$A:$A,'تنفيذ الميزانية  - جهات'!BL1,'Budget Execution 2021'!$C:$C,$A$16)</f>
        <v>11780000</v>
      </c>
      <c r="BM16" s="17">
        <f>SUMIFS('Budget Execution 2021'!$F:$F,'Budget Execution 2021'!$A:$A,'تنفيذ الميزانية  - جهات'!BL1,'Budget Execution 2021'!$C:$C,$A$16)</f>
        <v>11780000</v>
      </c>
      <c r="BN16" s="17">
        <f>SUMIFS('Budget Execution 2021'!$G:$G,'Budget Execution 2021'!$A:$A,'تنفيذ الميزانية  - جهات'!BL1,'Budget Execution 2021'!$C:$C,$A$16)</f>
        <v>11305487.369999999</v>
      </c>
      <c r="BO16" s="17">
        <f t="shared" si="219"/>
        <v>-474512.63000000082</v>
      </c>
      <c r="BP16" s="17">
        <f>SUMIFS('Budget Execution 2021'!$E:$E,'Budget Execution 2021'!$A:$A,'تنفيذ الميزانية  - جهات'!BP1,'Budget Execution 2021'!$C:$C,$A$16)</f>
        <v>2921908000.000001</v>
      </c>
      <c r="BQ16" s="17">
        <f>SUMIFS('Budget Execution 2021'!$F:$F,'Budget Execution 2021'!$A:$A,'تنفيذ الميزانية  - جهات'!BP1,'Budget Execution 2021'!$C:$C,$A$16)</f>
        <v>2937494828.000001</v>
      </c>
      <c r="BR16" s="17">
        <f>SUMIFS('Budget Execution 2021'!$G:$G,'Budget Execution 2021'!$A:$A,'تنفيذ الميزانية  - جهات'!BP1,'Budget Execution 2021'!$C:$C,$A$16)</f>
        <v>2936692069.1700001</v>
      </c>
      <c r="BS16" s="17">
        <f t="shared" si="220"/>
        <v>-802758.83000087738</v>
      </c>
      <c r="BT16" s="17">
        <f>SUMIFS('Budget Execution 2021'!$E:$E,'Budget Execution 2021'!$A:$A,'تنفيذ الميزانية  - جهات'!BT1,'Budget Execution 2021'!$C:$C,$A$16)</f>
        <v>0</v>
      </c>
      <c r="BU16" s="17">
        <f>SUMIFS('Budget Execution 2021'!$F:$F,'Budget Execution 2021'!$A:$A,'تنفيذ الميزانية  - جهات'!BT1,'Budget Execution 2021'!$C:$C,$A$16)</f>
        <v>0</v>
      </c>
      <c r="BV16" s="17">
        <f>SUMIFS('Budget Execution 2021'!$G:$G,'Budget Execution 2021'!$A:$A,'تنفيذ الميزانية  - جهات'!BT1,'Budget Execution 2021'!$C:$C,$A$16)</f>
        <v>0</v>
      </c>
      <c r="BW16" s="17">
        <f t="shared" si="221"/>
        <v>0</v>
      </c>
      <c r="BX16" s="17">
        <f>SUMIFS('Budget Execution 2021'!$E:$E,'Budget Execution 2021'!$A:$A,'تنفيذ الميزانية  - جهات'!BX1,'Budget Execution 2021'!$C:$C,$A$16)</f>
        <v>0</v>
      </c>
      <c r="BY16" s="17">
        <f>SUMIFS('Budget Execution 2021'!$F:$F,'Budget Execution 2021'!$A:$A,'تنفيذ الميزانية  - جهات'!BX1,'Budget Execution 2021'!$C:$C,$A$16)</f>
        <v>0</v>
      </c>
      <c r="BZ16" s="17">
        <f>SUMIFS('Budget Execution 2021'!$G:$G,'Budget Execution 2021'!$A:$A,'تنفيذ الميزانية  - جهات'!BX1,'Budget Execution 2021'!$C:$C,$A$16)</f>
        <v>0</v>
      </c>
      <c r="CA16" s="17">
        <f t="shared" si="222"/>
        <v>0</v>
      </c>
      <c r="CB16" s="17">
        <f>SUMIFS('Budget Execution 2021'!$E:$E,'Budget Execution 2021'!$A:$A,'تنفيذ الميزانية  - جهات'!CB1,'Budget Execution 2021'!$C:$C,$A$16)</f>
        <v>0</v>
      </c>
      <c r="CC16" s="17">
        <f>SUMIFS('Budget Execution 2021'!$F:$F,'Budget Execution 2021'!$A:$A,'تنفيذ الميزانية  - جهات'!CB1,'Budget Execution 2021'!$C:$C,$A$16)</f>
        <v>0</v>
      </c>
      <c r="CD16" s="17">
        <f>SUMIFS('Budget Execution 2021'!$G:$G,'Budget Execution 2021'!$A:$A,'تنفيذ الميزانية  - جهات'!CB1,'Budget Execution 2021'!$C:$C,$A$16)</f>
        <v>0</v>
      </c>
      <c r="CE16" s="17">
        <f t="shared" si="223"/>
        <v>0</v>
      </c>
      <c r="CF16" s="17">
        <f>SUMIFS('Budget Execution 2021'!$E:$E,'Budget Execution 2021'!$A:$A,'تنفيذ الميزانية  - جهات'!CF1,'Budget Execution 2021'!$C:$C,$A$16)</f>
        <v>0</v>
      </c>
      <c r="CG16" s="17">
        <f>SUMIFS('Budget Execution 2021'!$F:$F,'Budget Execution 2021'!$A:$A,'تنفيذ الميزانية  - جهات'!CF1,'Budget Execution 2021'!$C:$C,$A$16)</f>
        <v>0</v>
      </c>
      <c r="CH16" s="17">
        <f>SUMIFS('Budget Execution 2021'!$G:$G,'Budget Execution 2021'!$A:$A,'تنفيذ الميزانية  - جهات'!CF1,'Budget Execution 2021'!$C:$C,$A$16)</f>
        <v>0</v>
      </c>
      <c r="CI16" s="17">
        <f t="shared" si="224"/>
        <v>0</v>
      </c>
      <c r="CJ16" s="17">
        <f>SUMIFS('Budget Execution 2021'!$E:$E,'Budget Execution 2021'!$A:$A,'تنفيذ الميزانية  - جهات'!CJ1,'Budget Execution 2021'!$C:$C,$A$16)</f>
        <v>0</v>
      </c>
      <c r="CK16" s="17">
        <f>SUMIFS('Budget Execution 2021'!$F:$F,'Budget Execution 2021'!$A:$A,'تنفيذ الميزانية  - جهات'!CJ1,'Budget Execution 2021'!$C:$C,$A$16)</f>
        <v>0</v>
      </c>
      <c r="CL16" s="17">
        <f>SUMIFS('Budget Execution 2021'!$G:$G,'Budget Execution 2021'!$A:$A,'تنفيذ الميزانية  - جهات'!CJ1,'Budget Execution 2021'!$C:$C,$A$16)</f>
        <v>0</v>
      </c>
      <c r="CM16" s="17">
        <f t="shared" si="225"/>
        <v>0</v>
      </c>
      <c r="CN16" s="17">
        <f>SUMIFS('Budget Execution 2021'!$E:$E,'Budget Execution 2021'!$A:$A,'تنفيذ الميزانية  - جهات'!CN1,'Budget Execution 2021'!$C:$C,$A$16)</f>
        <v>0</v>
      </c>
      <c r="CO16" s="17">
        <f>SUMIFS('Budget Execution 2021'!$F:$F,'Budget Execution 2021'!$A:$A,'تنفيذ الميزانية  - جهات'!CN1,'Budget Execution 2021'!$C:$C,$A$16)</f>
        <v>0</v>
      </c>
      <c r="CP16" s="17">
        <f>SUMIFS('Budget Execution 2021'!$G:$G,'Budget Execution 2021'!$A:$A,'تنفيذ الميزانية  - جهات'!CN1,'Budget Execution 2021'!$C:$C,$A$16)</f>
        <v>0</v>
      </c>
      <c r="CQ16" s="17">
        <f t="shared" si="226"/>
        <v>0</v>
      </c>
      <c r="CR16" s="17">
        <f>SUMIFS('Budget Execution 2021'!$E:$E,'Budget Execution 2021'!$A:$A,'تنفيذ الميزانية  - جهات'!CR1,'Budget Execution 2021'!$C:$C,$A$16)</f>
        <v>499999.99999999994</v>
      </c>
      <c r="CS16" s="17">
        <f>SUMIFS('Budget Execution 2021'!$F:$F,'Budget Execution 2021'!$A:$A,'تنفيذ الميزانية  - جهات'!CR1,'Budget Execution 2021'!$C:$C,$A$16)</f>
        <v>499999.99999999994</v>
      </c>
      <c r="CT16" s="17">
        <f>SUMIFS('Budget Execution 2021'!$G:$G,'Budget Execution 2021'!$A:$A,'تنفيذ الميزانية  - جهات'!CR1,'Budget Execution 2021'!$C:$C,$A$16)</f>
        <v>0</v>
      </c>
      <c r="CU16" s="17">
        <f t="shared" si="227"/>
        <v>-499999.99999999994</v>
      </c>
      <c r="CV16" s="17">
        <f>SUMIFS('Budget Execution 2021'!$E:$E,'Budget Execution 2021'!$A:$A,'تنفيذ الميزانية  - جهات'!CV1,'Budget Execution 2021'!$C:$C,$A$16)</f>
        <v>0</v>
      </c>
      <c r="CW16" s="17">
        <f>SUMIFS('Budget Execution 2021'!$F:$F,'Budget Execution 2021'!$A:$A,'تنفيذ الميزانية  - جهات'!CV1,'Budget Execution 2021'!$C:$C,$A$16)</f>
        <v>0</v>
      </c>
      <c r="CX16" s="17">
        <f>SUMIFS('Budget Execution 2021'!$G:$G,'Budget Execution 2021'!$A:$A,'تنفيذ الميزانية  - جهات'!CV1,'Budget Execution 2021'!$C:$C,$A$16)</f>
        <v>0</v>
      </c>
      <c r="CY16" s="17">
        <f t="shared" si="228"/>
        <v>0</v>
      </c>
      <c r="CZ16" s="17">
        <f>SUMIFS('Budget Execution 2021'!$E:$E,'Budget Execution 2021'!$A:$A,'تنفيذ الميزانية  - جهات'!CZ1,'Budget Execution 2021'!$C:$C,$A$16)</f>
        <v>0</v>
      </c>
      <c r="DA16" s="17">
        <f>SUMIFS('Budget Execution 2021'!$F:$F,'Budget Execution 2021'!$A:$A,'تنفيذ الميزانية  - جهات'!CZ1,'Budget Execution 2021'!$C:$C,$A$16)</f>
        <v>0</v>
      </c>
      <c r="DB16" s="17">
        <f>SUMIFS('Budget Execution 2021'!$G:$G,'Budget Execution 2021'!$A:$A,'تنفيذ الميزانية  - جهات'!CZ1,'Budget Execution 2021'!$C:$C,$A$16)</f>
        <v>0</v>
      </c>
      <c r="DC16" s="17">
        <f t="shared" si="229"/>
        <v>0</v>
      </c>
      <c r="DD16" s="17">
        <f>SUMIFS('Budget Execution 2021'!$E:$E,'Budget Execution 2021'!$A:$A,'تنفيذ الميزانية  - جهات'!DD1,'Budget Execution 2021'!$C:$C,$A$16)</f>
        <v>113250000</v>
      </c>
      <c r="DE16" s="17">
        <f>SUMIFS('Budget Execution 2021'!$F:$F,'Budget Execution 2021'!$A:$A,'تنفيذ الميزانية  - جهات'!DD1,'Budget Execution 2021'!$C:$C,$A$16)</f>
        <v>153150000</v>
      </c>
      <c r="DF16" s="17">
        <f>SUMIFS('Budget Execution 2021'!$G:$G,'Budget Execution 2021'!$A:$A,'تنفيذ الميزانية  - جهات'!DD1,'Budget Execution 2021'!$C:$C,$A$16)</f>
        <v>153150000</v>
      </c>
      <c r="DG16" s="17">
        <f t="shared" si="230"/>
        <v>0</v>
      </c>
      <c r="DH16" s="17">
        <f>SUMIFS('Budget Execution 2021'!$E:$E,'Budget Execution 2021'!$A:$A,'تنفيذ الميزانية  - جهات'!DH1,'Budget Execution 2021'!$C:$C,$A$16)</f>
        <v>0</v>
      </c>
      <c r="DI16" s="17">
        <f>SUMIFS('Budget Execution 2021'!$F:$F,'Budget Execution 2021'!$A:$A,'تنفيذ الميزانية  - جهات'!DH1,'Budget Execution 2021'!$C:$C,$A$16)</f>
        <v>0</v>
      </c>
      <c r="DJ16" s="17">
        <f>SUMIFS('Budget Execution 2021'!$G:$G,'Budget Execution 2021'!$A:$A,'تنفيذ الميزانية  - جهات'!DH1,'Budget Execution 2021'!$C:$C,$A$16)</f>
        <v>0</v>
      </c>
      <c r="DK16" s="17">
        <f t="shared" si="231"/>
        <v>0</v>
      </c>
      <c r="DL16" s="17">
        <f>SUMIFS('Budget Execution 2021'!$E:$E,'Budget Execution 2021'!$A:$A,'تنفيذ الميزانية  - جهات'!DL1,'Budget Execution 2021'!$C:$C,$A$16)</f>
        <v>0</v>
      </c>
      <c r="DM16" s="17">
        <f>SUMIFS('Budget Execution 2021'!$F:$F,'Budget Execution 2021'!$A:$A,'تنفيذ الميزانية  - جهات'!DL1,'Budget Execution 2021'!$C:$C,$A$16)</f>
        <v>0</v>
      </c>
      <c r="DN16" s="17">
        <f>SUMIFS('Budget Execution 2021'!$G:$G,'Budget Execution 2021'!$A:$A,'تنفيذ الميزانية  - جهات'!DL1,'Budget Execution 2021'!$C:$C,$A$16)</f>
        <v>0</v>
      </c>
      <c r="DO16" s="17">
        <f t="shared" si="232"/>
        <v>0</v>
      </c>
      <c r="DP16" s="17">
        <f>SUMIFS('Budget Execution 2021'!$E:$E,'Budget Execution 2021'!$A:$A,'تنفيذ الميزانية  - جهات'!DP1,'Budget Execution 2021'!$C:$C,$A$16)</f>
        <v>2563999.9999999995</v>
      </c>
      <c r="DQ16" s="17">
        <f>SUMIFS('Budget Execution 2021'!$F:$F,'Budget Execution 2021'!$A:$A,'تنفيذ الميزانية  - جهات'!DP1,'Budget Execution 2021'!$C:$C,$A$16)</f>
        <v>2563999.9999999995</v>
      </c>
      <c r="DR16" s="17">
        <f>SUMIFS('Budget Execution 2021'!$G:$G,'Budget Execution 2021'!$A:$A,'تنفيذ الميزانية  - جهات'!DP1,'Budget Execution 2021'!$C:$C,$A$16)</f>
        <v>0</v>
      </c>
      <c r="DS16" s="17">
        <f t="shared" si="233"/>
        <v>-2563999.9999999995</v>
      </c>
      <c r="DT16" s="17">
        <f>SUMIFS('Budget Execution 2021'!$E:$E,'Budget Execution 2021'!$A:$A,'تنفيذ الميزانية  - جهات'!DT1,'Budget Execution 2021'!$C:$C,$A$16)</f>
        <v>0</v>
      </c>
      <c r="DU16" s="17">
        <f>SUMIFS('Budget Execution 2021'!$F:$F,'Budget Execution 2021'!$A:$A,'تنفيذ الميزانية  - جهات'!DT1,'Budget Execution 2021'!$C:$C,$A$16)</f>
        <v>0</v>
      </c>
      <c r="DV16" s="17">
        <f>SUMIFS('Budget Execution 2021'!$G:$G,'Budget Execution 2021'!$A:$A,'تنفيذ الميزانية  - جهات'!DT1,'Budget Execution 2021'!$C:$C,$A$16)</f>
        <v>0</v>
      </c>
      <c r="DW16" s="17">
        <f t="shared" si="234"/>
        <v>0</v>
      </c>
      <c r="DX16" s="17">
        <f>SUMIFS('Budget Execution 2021'!$E:$E,'Budget Execution 2021'!$A:$A,'تنفيذ الميزانية  - جهات'!DX1,'Budget Execution 2021'!$C:$C,$A$16)</f>
        <v>0</v>
      </c>
      <c r="DY16" s="17">
        <f>SUMIFS('Budget Execution 2021'!$F:$F,'Budget Execution 2021'!$A:$A,'تنفيذ الميزانية  - جهات'!DX1,'Budget Execution 2021'!$C:$C,$A$16)</f>
        <v>0</v>
      </c>
      <c r="DZ16" s="17">
        <f>SUMIFS('Budget Execution 2021'!$G:$G,'Budget Execution 2021'!$A:$A,'تنفيذ الميزانية  - جهات'!DX1,'Budget Execution 2021'!$C:$C,$A$16)</f>
        <v>0</v>
      </c>
      <c r="EA16" s="17">
        <f t="shared" si="235"/>
        <v>0</v>
      </c>
      <c r="EB16" s="17">
        <f>SUMIFS('Budget Execution 2021'!$E:$E,'Budget Execution 2021'!$A:$A,'تنفيذ الميزانية  - جهات'!EB1,'Budget Execution 2021'!$C:$C,$A$16)</f>
        <v>0</v>
      </c>
      <c r="EC16" s="17">
        <f>SUMIFS('Budget Execution 2021'!$F:$F,'Budget Execution 2021'!$A:$A,'تنفيذ الميزانية  - جهات'!EB1,'Budget Execution 2021'!$C:$C,$A$16)</f>
        <v>0</v>
      </c>
      <c r="ED16" s="17">
        <f>SUMIFS('Budget Execution 2021'!$G:$G,'Budget Execution 2021'!$A:$A,'تنفيذ الميزانية  - جهات'!EB1,'Budget Execution 2021'!$C:$C,$A$16)</f>
        <v>0</v>
      </c>
      <c r="EE16" s="17">
        <f t="shared" si="236"/>
        <v>0</v>
      </c>
      <c r="EF16" s="17">
        <f>SUMIFS('Budget Execution 2021'!$E:$E,'Budget Execution 2021'!$A:$A,'تنفيذ الميزانية  - جهات'!EF1,'Budget Execution 2021'!$C:$C,$A$16)</f>
        <v>0</v>
      </c>
      <c r="EG16" s="17">
        <f>SUMIFS('Budget Execution 2021'!$F:$F,'Budget Execution 2021'!$A:$A,'تنفيذ الميزانية  - جهات'!EF1,'Budget Execution 2021'!$C:$C,$A$16)</f>
        <v>0</v>
      </c>
      <c r="EH16" s="17">
        <f>SUMIFS('Budget Execution 2021'!$G:$G,'Budget Execution 2021'!$A:$A,'تنفيذ الميزانية  - جهات'!EF1,'Budget Execution 2021'!$C:$C,$A$16)</f>
        <v>0</v>
      </c>
      <c r="EI16" s="17">
        <f t="shared" si="237"/>
        <v>0</v>
      </c>
      <c r="EJ16" s="17">
        <f>SUMIFS('Budget Execution 2021'!$E:$E,'Budget Execution 2021'!$A:$A,'تنفيذ الميزانية  - جهات'!EJ1,'Budget Execution 2021'!$C:$C,$A$16)</f>
        <v>0</v>
      </c>
      <c r="EK16" s="17">
        <f>SUMIFS('Budget Execution 2021'!$F:$F,'Budget Execution 2021'!$A:$A,'تنفيذ الميزانية  - جهات'!EJ1,'Budget Execution 2021'!$C:$C,$A$16)</f>
        <v>0</v>
      </c>
      <c r="EL16" s="17">
        <f>SUMIFS('Budget Execution 2021'!$G:$G,'Budget Execution 2021'!$A:$A,'تنفيذ الميزانية  - جهات'!EJ1,'Budget Execution 2021'!$C:$C,$A$16)</f>
        <v>0</v>
      </c>
      <c r="EM16" s="17">
        <f t="shared" si="238"/>
        <v>0</v>
      </c>
      <c r="EN16" s="17">
        <f>SUMIFS('Budget Execution 2021'!$E:$E,'Budget Execution 2021'!$A:$A,'تنفيذ الميزانية  - جهات'!EN1,'Budget Execution 2021'!$C:$C,$A$16)</f>
        <v>0</v>
      </c>
      <c r="EO16" s="17">
        <f>SUMIFS('Budget Execution 2021'!$F:$F,'Budget Execution 2021'!$A:$A,'تنفيذ الميزانية  - جهات'!EN1,'Budget Execution 2021'!$C:$C,$A$16)</f>
        <v>0</v>
      </c>
      <c r="EP16" s="17">
        <f>SUMIFS('Budget Execution 2021'!$G:$G,'Budget Execution 2021'!$A:$A,'تنفيذ الميزانية  - جهات'!EN1,'Budget Execution 2021'!$C:$C,$A$16)</f>
        <v>0</v>
      </c>
      <c r="EQ16" s="17">
        <f t="shared" si="239"/>
        <v>0</v>
      </c>
      <c r="ER16" s="17">
        <f>SUMIFS('Budget Execution 2021'!$E:$E,'Budget Execution 2021'!$A:$A,'تنفيذ الميزانية  - جهات'!ER1,'Budget Execution 2021'!$C:$C,$A$16)</f>
        <v>0</v>
      </c>
      <c r="ES16" s="17">
        <f>SUMIFS('Budget Execution 2021'!$F:$F,'Budget Execution 2021'!$A:$A,'تنفيذ الميزانية  - جهات'!ER1,'Budget Execution 2021'!$C:$C,$A$16)</f>
        <v>0</v>
      </c>
      <c r="ET16" s="17">
        <f>SUMIFS('Budget Execution 2021'!$G:$G,'Budget Execution 2021'!$A:$A,'تنفيذ الميزانية  - جهات'!ER1,'Budget Execution 2021'!$C:$C,$A$16)</f>
        <v>0</v>
      </c>
      <c r="EU16" s="17">
        <f t="shared" si="240"/>
        <v>0</v>
      </c>
      <c r="EV16" s="17">
        <f>SUMIFS('Budget Execution 2021'!$E:$E,'Budget Execution 2021'!$A:$A,'تنفيذ الميزانية  - جهات'!EV1,'Budget Execution 2021'!$C:$C,$A$16)</f>
        <v>0</v>
      </c>
      <c r="EW16" s="17">
        <f>SUMIFS('Budget Execution 2021'!$F:$F,'Budget Execution 2021'!$A:$A,'تنفيذ الميزانية  - جهات'!EV1,'Budget Execution 2021'!$C:$C,$A$16)</f>
        <v>0</v>
      </c>
      <c r="EX16" s="17">
        <f>SUMIFS('Budget Execution 2021'!$G:$G,'Budget Execution 2021'!$A:$A,'تنفيذ الميزانية  - جهات'!EV1,'Budget Execution 2021'!$C:$C,$A$16)</f>
        <v>0</v>
      </c>
      <c r="EY16" s="17">
        <f t="shared" si="241"/>
        <v>0</v>
      </c>
      <c r="EZ16" s="17">
        <f>SUMIFS('Budget Execution 2021'!$E:$E,'Budget Execution 2021'!$A:$A,'تنفيذ الميزانية  - جهات'!EZ1,'Budget Execution 2021'!$C:$C,$A$16)</f>
        <v>0</v>
      </c>
      <c r="FA16" s="17">
        <f>SUMIFS('Budget Execution 2021'!$F:$F,'Budget Execution 2021'!$A:$A,'تنفيذ الميزانية  - جهات'!EZ1,'Budget Execution 2021'!$C:$C,$A$16)</f>
        <v>0</v>
      </c>
      <c r="FB16" s="17">
        <f>SUMIFS('Budget Execution 2021'!$G:$G,'Budget Execution 2021'!$A:$A,'تنفيذ الميزانية  - جهات'!EZ1,'Budget Execution 2021'!$C:$C,$A$16)</f>
        <v>0</v>
      </c>
      <c r="FC16" s="17">
        <f t="shared" si="242"/>
        <v>0</v>
      </c>
      <c r="FD16" s="17">
        <f>SUMIFS('Budget Execution 2021'!$E:$E,'Budget Execution 2021'!$A:$A,'تنفيذ الميزانية  - جهات'!FD1,'Budget Execution 2021'!$C:$C,$A$16)</f>
        <v>0</v>
      </c>
      <c r="FE16" s="17">
        <f>SUMIFS('Budget Execution 2021'!$F:$F,'Budget Execution 2021'!$A:$A,'تنفيذ الميزانية  - جهات'!FD1,'Budget Execution 2021'!$C:$C,$A$16)</f>
        <v>0</v>
      </c>
      <c r="FF16" s="17">
        <f>SUMIFS('Budget Execution 2021'!$G:$G,'Budget Execution 2021'!$A:$A,'تنفيذ الميزانية  - جهات'!FD1,'Budget Execution 2021'!$C:$C,$A$16)</f>
        <v>0</v>
      </c>
      <c r="FG16" s="17">
        <f t="shared" si="243"/>
        <v>0</v>
      </c>
      <c r="FH16" s="17">
        <f>SUMIFS('Budget Execution 2021'!$E:$E,'Budget Execution 2021'!$A:$A,'تنفيذ الميزانية  - جهات'!FH1,'Budget Execution 2021'!$C:$C,$A$16)</f>
        <v>0</v>
      </c>
      <c r="FI16" s="17">
        <f>SUMIFS('Budget Execution 2021'!$F:$F,'Budget Execution 2021'!$A:$A,'تنفيذ الميزانية  - جهات'!FH1,'Budget Execution 2021'!$C:$C,$A$16)</f>
        <v>0</v>
      </c>
      <c r="FJ16" s="17">
        <f>SUMIFS('Budget Execution 2021'!$G:$G,'Budget Execution 2021'!$A:$A,'تنفيذ الميزانية  - جهات'!FH1,'Budget Execution 2021'!$C:$C,$A$16)</f>
        <v>0</v>
      </c>
      <c r="FK16" s="17">
        <f t="shared" si="244"/>
        <v>0</v>
      </c>
      <c r="FL16" s="17">
        <f>SUMIFS('Budget Execution 2021'!$E:$E,'Budget Execution 2021'!$A:$A,'تنفيذ الميزانية  - جهات'!FL1,'Budget Execution 2021'!$C:$C,$A$16)</f>
        <v>0</v>
      </c>
      <c r="FM16" s="17">
        <f>SUMIFS('Budget Execution 2021'!$F:$F,'Budget Execution 2021'!$A:$A,'تنفيذ الميزانية  - جهات'!FL1,'Budget Execution 2021'!$C:$C,$A$16)</f>
        <v>0</v>
      </c>
      <c r="FN16" s="17">
        <f>SUMIFS('Budget Execution 2021'!$G:$G,'Budget Execution 2021'!$A:$A,'تنفيذ الميزانية  - جهات'!FL1,'Budget Execution 2021'!$C:$C,$A$16)</f>
        <v>0</v>
      </c>
      <c r="FO16" s="17">
        <f t="shared" si="245"/>
        <v>0</v>
      </c>
      <c r="FP16" s="17">
        <f>SUMIFS('Budget Execution 2021'!$E:$E,'Budget Execution 2021'!$A:$A,'تنفيذ الميزانية  - جهات'!FP1,'Budget Execution 2021'!$C:$C,$A$16)</f>
        <v>0</v>
      </c>
      <c r="FQ16" s="17">
        <f>SUMIFS('Budget Execution 2021'!$F:$F,'Budget Execution 2021'!$A:$A,'تنفيذ الميزانية  - جهات'!FP1,'Budget Execution 2021'!$C:$C,$A$16)</f>
        <v>0</v>
      </c>
      <c r="FR16" s="17">
        <f>SUMIFS('Budget Execution 2021'!$G:$G,'Budget Execution 2021'!$A:$A,'تنفيذ الميزانية  - جهات'!FP1,'Budget Execution 2021'!$C:$C,$A$16)</f>
        <v>0</v>
      </c>
      <c r="FS16" s="17">
        <f t="shared" si="246"/>
        <v>0</v>
      </c>
      <c r="FT16" s="17">
        <f>SUMIFS('Budget Execution 2021'!$E:$E,'Budget Execution 2021'!$A:$A,'تنفيذ الميزانية  - جهات'!FT1,'Budget Execution 2021'!$C:$C,$A$16)</f>
        <v>0</v>
      </c>
      <c r="FU16" s="17">
        <f>SUMIFS('Budget Execution 2021'!$F:$F,'Budget Execution 2021'!$A:$A,'تنفيذ الميزانية  - جهات'!FT1,'Budget Execution 2021'!$C:$C,$A$16)</f>
        <v>0</v>
      </c>
      <c r="FV16" s="17">
        <f>SUMIFS('Budget Execution 2021'!$G:$G,'Budget Execution 2021'!$A:$A,'تنفيذ الميزانية  - جهات'!FT1,'Budget Execution 2021'!$C:$C,$A$16)</f>
        <v>0</v>
      </c>
      <c r="FW16" s="17">
        <f t="shared" si="247"/>
        <v>0</v>
      </c>
      <c r="FX16" s="17">
        <f>SUMIFS('Budget Execution 2021'!$E:$E,'Budget Execution 2021'!$A:$A,'تنفيذ الميزانية  - جهات'!FX1,'Budget Execution 2021'!$C:$C,$A$16)</f>
        <v>0</v>
      </c>
      <c r="FY16" s="17">
        <f>SUMIFS('Budget Execution 2021'!$F:$F,'Budget Execution 2021'!$A:$A,'تنفيذ الميزانية  - جهات'!FX1,'Budget Execution 2021'!$C:$C,$A$16)</f>
        <v>0</v>
      </c>
      <c r="FZ16" s="17">
        <f>SUMIFS('Budget Execution 2021'!$G:$G,'Budget Execution 2021'!$A:$A,'تنفيذ الميزانية  - جهات'!FX1,'Budget Execution 2021'!$C:$C,$A$16)</f>
        <v>0</v>
      </c>
      <c r="GA16" s="17">
        <f t="shared" si="248"/>
        <v>0</v>
      </c>
      <c r="GB16" s="17">
        <f>SUMIFS('Budget Execution 2021'!$E:$E,'Budget Execution 2021'!$A:$A,'تنفيذ الميزانية  - جهات'!GB1,'Budget Execution 2021'!$C:$C,$A$16)</f>
        <v>0</v>
      </c>
      <c r="GC16" s="17">
        <f>SUMIFS('Budget Execution 2021'!$F:$F,'Budget Execution 2021'!$A:$A,'تنفيذ الميزانية  - جهات'!GB1,'Budget Execution 2021'!$C:$C,$A$16)</f>
        <v>0</v>
      </c>
      <c r="GD16" s="17">
        <f>SUMIFS('Budget Execution 2021'!$G:$G,'Budget Execution 2021'!$A:$A,'تنفيذ الميزانية  - جهات'!GB1,'Budget Execution 2021'!$C:$C,$A$16)</f>
        <v>0</v>
      </c>
      <c r="GE16" s="17">
        <f t="shared" si="249"/>
        <v>0</v>
      </c>
      <c r="GF16" s="17">
        <f>SUMIFS('Budget Execution 2021'!$E:$E,'Budget Execution 2021'!$A:$A,'تنفيذ الميزانية  - جهات'!GF1,'Budget Execution 2021'!$C:$C,$A$16)</f>
        <v>0</v>
      </c>
      <c r="GG16" s="17">
        <f>SUMIFS('Budget Execution 2021'!$F:$F,'Budget Execution 2021'!$A:$A,'تنفيذ الميزانية  - جهات'!GF1,'Budget Execution 2021'!$C:$C,$A$16)</f>
        <v>0</v>
      </c>
      <c r="GH16" s="17">
        <f>SUMIFS('Budget Execution 2021'!$G:$G,'Budget Execution 2021'!$A:$A,'تنفيذ الميزانية  - جهات'!GF1,'Budget Execution 2021'!$C:$C,$A$16)</f>
        <v>0</v>
      </c>
      <c r="GI16" s="17">
        <f t="shared" si="250"/>
        <v>0</v>
      </c>
      <c r="GJ16" s="17">
        <f>SUMIFS('Budget Execution 2021'!$E:$E,'Budget Execution 2021'!$A:$A,'تنفيذ الميزانية  - جهات'!GJ1,'Budget Execution 2021'!$C:$C,$A$16)</f>
        <v>0</v>
      </c>
      <c r="GK16" s="17">
        <f>SUMIFS('Budget Execution 2021'!$F:$F,'Budget Execution 2021'!$A:$A,'تنفيذ الميزانية  - جهات'!GJ1,'Budget Execution 2021'!$C:$C,$A$16)</f>
        <v>0</v>
      </c>
      <c r="GL16" s="17">
        <f>SUMIFS('Budget Execution 2021'!$G:$G,'Budget Execution 2021'!$A:$A,'تنفيذ الميزانية  - جهات'!GJ1,'Budget Execution 2021'!$C:$C,$A$16)</f>
        <v>0</v>
      </c>
      <c r="GM16" s="17">
        <f t="shared" si="251"/>
        <v>0</v>
      </c>
    </row>
    <row r="17" spans="1:195" s="9" customFormat="1" ht="30" customHeight="1" thickBot="1">
      <c r="A17" s="15" t="s">
        <v>116</v>
      </c>
      <c r="B17" s="16" t="s">
        <v>7</v>
      </c>
      <c r="C17"/>
      <c r="D17" s="17">
        <f t="shared" si="205"/>
        <v>1967565000.0000002</v>
      </c>
      <c r="E17" s="17">
        <f>SUMIF($H$3:$GM$3,$E$3,H17:GM17)-660120795.71</f>
        <v>1980479547.2900004</v>
      </c>
      <c r="F17" s="17">
        <f>SUMIF($H$3:$GM$3,$F$3,H17:GM17)-16891860483.55</f>
        <v>1450168090.7900009</v>
      </c>
      <c r="G17" s="17">
        <f t="shared" si="98"/>
        <v>-530311456.49999952</v>
      </c>
      <c r="H17" s="17">
        <f>SUMIFS('Budget Execution 2021'!$E:$E,'Budget Execution 2021'!$A:$A,'تنفيذ الميزانية  - جهات'!H1,'Budget Execution 2021'!$C:$C,$A$17)</f>
        <v>0</v>
      </c>
      <c r="I17" s="17">
        <f>SUMIFS('Budget Execution 2021'!$F:$F,'Budget Execution 2021'!$A:$A,'تنفيذ الميزانية  - جهات'!H1,'Budget Execution 2021'!$C:$C,$A$17)</f>
        <v>0</v>
      </c>
      <c r="J17" s="17">
        <f>SUMIFS('Budget Execution 2021'!$G:$G,'Budget Execution 2021'!$A:$A,'تنفيذ الميزانية  - جهات'!H1,'Budget Execution 2021'!$C:$C,$A$17)</f>
        <v>0</v>
      </c>
      <c r="K17" s="17">
        <f t="shared" si="100"/>
        <v>0</v>
      </c>
      <c r="L17" s="17">
        <f>SUMIFS('Budget Execution 2021'!$E:$E,'Budget Execution 2021'!$A:$A,'تنفيذ الميزانية  - جهات'!L1,'Budget Execution 2021'!$C:$C,$A$17)</f>
        <v>0</v>
      </c>
      <c r="M17" s="17">
        <f>SUMIFS('Budget Execution 2021'!$F:$F,'Budget Execution 2021'!$A:$A,'تنفيذ الميزانية  - جهات'!L1,'Budget Execution 2021'!$C:$C,$A$17)</f>
        <v>0</v>
      </c>
      <c r="N17" s="17">
        <f>SUMIFS('Budget Execution 2021'!$G:$G,'Budget Execution 2021'!$A:$A,'تنفيذ الميزانية  - جهات'!L1,'Budget Execution 2021'!$C:$C,$A$17)</f>
        <v>0</v>
      </c>
      <c r="O17" s="17">
        <f t="shared" si="102"/>
        <v>0</v>
      </c>
      <c r="P17" s="17">
        <f>SUMIFS('Budget Execution 2021'!$E:$E,'Budget Execution 2021'!$A:$A,'تنفيذ الميزانية  - جهات'!P1,'Budget Execution 2021'!$C:$C,$A$17)</f>
        <v>0</v>
      </c>
      <c r="Q17" s="17">
        <f>SUMIFS('Budget Execution 2021'!$F:$F,'Budget Execution 2021'!$A:$A,'تنفيذ الميزانية  - جهات'!P1,'Budget Execution 2021'!$C:$C,$A$17)</f>
        <v>0</v>
      </c>
      <c r="R17" s="17">
        <f>SUMIFS('Budget Execution 2021'!$G:$G,'Budget Execution 2021'!$A:$A,'تنفيذ الميزانية  - جهات'!P1,'Budget Execution 2021'!$C:$C,$A$17)</f>
        <v>0</v>
      </c>
      <c r="S17" s="17">
        <f t="shared" si="105"/>
        <v>0</v>
      </c>
      <c r="T17" s="17">
        <f>SUMIFS('Budget Execution 2021'!$E:$E,'Budget Execution 2021'!$A:$A,'تنفيذ الميزانية  - جهات'!T1,'Budget Execution 2021'!$C:$C,$A$17)</f>
        <v>0</v>
      </c>
      <c r="U17" s="17">
        <f>SUMIFS('Budget Execution 2021'!$F:$F,'Budget Execution 2021'!$A:$A,'تنفيذ الميزانية  - جهات'!T1,'Budget Execution 2021'!$C:$C,$A$17)</f>
        <v>0</v>
      </c>
      <c r="V17" s="17">
        <f>SUMIFS('Budget Execution 2021'!$G:$G,'Budget Execution 2021'!$A:$A,'تنفيذ الميزانية  - جهات'!T1,'Budget Execution 2021'!$C:$C,$A$17)</f>
        <v>0</v>
      </c>
      <c r="W17" s="17">
        <f t="shared" si="208"/>
        <v>0</v>
      </c>
      <c r="X17" s="17">
        <f>SUMIFS('Budget Execution 2021'!$E:$E,'Budget Execution 2021'!$A:$A,'تنفيذ الميزانية  - جهات'!X1,'Budget Execution 2021'!$C:$C,$A$17)</f>
        <v>0</v>
      </c>
      <c r="Y17" s="17">
        <f>SUMIFS('Budget Execution 2021'!$F:$F,'Budget Execution 2021'!$A:$A,'تنفيذ الميزانية  - جهات'!X1,'Budget Execution 2021'!$C:$C,$A$17)</f>
        <v>0</v>
      </c>
      <c r="Z17" s="17">
        <f>SUMIFS('Budget Execution 2021'!$G:$G,'Budget Execution 2021'!$A:$A,'تنفيذ الميزانية  - جهات'!X1,'Budget Execution 2021'!$C:$C,$A$17)</f>
        <v>0</v>
      </c>
      <c r="AA17" s="17">
        <f t="shared" si="209"/>
        <v>0</v>
      </c>
      <c r="AB17" s="17">
        <f>SUMIFS('Budget Execution 2021'!$E:$E,'Budget Execution 2021'!$A:$A,'تنفيذ الميزانية  - جهات'!AB1,'Budget Execution 2021'!$C:$C,$A$17)</f>
        <v>0</v>
      </c>
      <c r="AC17" s="17">
        <f>SUMIFS('Budget Execution 2021'!$F:$F,'Budget Execution 2021'!$A:$A,'تنفيذ الميزانية  - جهات'!AB1,'Budget Execution 2021'!$C:$C,$A$17)</f>
        <v>0</v>
      </c>
      <c r="AD17" s="17">
        <f>SUMIFS('Budget Execution 2021'!$G:$G,'Budget Execution 2021'!$A:$A,'تنفيذ الميزانية  - جهات'!AB1,'Budget Execution 2021'!$C:$C,$A$17)</f>
        <v>0</v>
      </c>
      <c r="AE17" s="17">
        <f t="shared" si="210"/>
        <v>0</v>
      </c>
      <c r="AF17" s="17">
        <f>SUMIFS('Budget Execution 2021'!$E:$E,'Budget Execution 2021'!$A:$A,'تنفيذ الميزانية  - جهات'!AF1,'Budget Execution 2021'!$C:$C,$A$17)</f>
        <v>0</v>
      </c>
      <c r="AG17" s="17">
        <f>SUMIFS('Budget Execution 2021'!$F:$F,'Budget Execution 2021'!$A:$A,'تنفيذ الميزانية  - جهات'!AF1,'Budget Execution 2021'!$C:$C,$A$17)</f>
        <v>0</v>
      </c>
      <c r="AH17" s="17">
        <f>SUMIFS('Budget Execution 2021'!$G:$G,'Budget Execution 2021'!$A:$A,'تنفيذ الميزانية  - جهات'!AF1,'Budget Execution 2021'!$C:$C,$A$17)</f>
        <v>0</v>
      </c>
      <c r="AI17" s="17">
        <f t="shared" si="211"/>
        <v>0</v>
      </c>
      <c r="AJ17" s="17">
        <f>SUMIFS('Budget Execution 2021'!$E:$E,'Budget Execution 2021'!$A:$A,'تنفيذ الميزانية  - جهات'!AJ1,'Budget Execution 2021'!$C:$C,$A$17)</f>
        <v>0</v>
      </c>
      <c r="AK17" s="17">
        <f>SUMIFS('Budget Execution 2021'!$F:$F,'Budget Execution 2021'!$A:$A,'تنفيذ الميزانية  - جهات'!AJ1,'Budget Execution 2021'!$C:$C,$A$17)</f>
        <v>0</v>
      </c>
      <c r="AL17" s="17">
        <f>SUMIFS('Budget Execution 2021'!$G:$G,'Budget Execution 2021'!$A:$A,'تنفيذ الميزانية  - جهات'!AJ1,'Budget Execution 2021'!$C:$C,$A$17)</f>
        <v>0</v>
      </c>
      <c r="AM17" s="17">
        <f t="shared" si="212"/>
        <v>0</v>
      </c>
      <c r="AN17" s="17">
        <f>SUMIFS('Budget Execution 2021'!$E:$E,'Budget Execution 2021'!$A:$A,'تنفيذ الميزانية  - جهات'!AN1,'Budget Execution 2021'!$C:$C,$A$17)</f>
        <v>0</v>
      </c>
      <c r="AO17" s="17">
        <f>SUMIFS('Budget Execution 2021'!$F:$F,'Budget Execution 2021'!$A:$A,'تنفيذ الميزانية  - جهات'!AN1,'Budget Execution 2021'!$C:$C,$A$17)</f>
        <v>0</v>
      </c>
      <c r="AP17" s="17">
        <f>SUMIFS('Budget Execution 2021'!$G:$G,'Budget Execution 2021'!$A:$A,'تنفيذ الميزانية  - جهات'!AN1,'Budget Execution 2021'!$C:$C,$A$17)</f>
        <v>0</v>
      </c>
      <c r="AQ17" s="17">
        <f t="shared" si="213"/>
        <v>0</v>
      </c>
      <c r="AR17" s="17">
        <f>SUMIFS('Budget Execution 2021'!$E:$E,'Budget Execution 2021'!$A:$A,'تنفيذ الميزانية  - جهات'!AR1,'Budget Execution 2021'!$C:$C,$A$17)</f>
        <v>0</v>
      </c>
      <c r="AS17" s="17">
        <f>SUMIFS('Budget Execution 2021'!$F:$F,'Budget Execution 2021'!$A:$A,'تنفيذ الميزانية  - جهات'!AR1,'Budget Execution 2021'!$C:$C,$A$17)</f>
        <v>0</v>
      </c>
      <c r="AT17" s="17">
        <f>SUMIFS('Budget Execution 2021'!$G:$G,'Budget Execution 2021'!$A:$A,'تنفيذ الميزانية  - جهات'!AR1,'Budget Execution 2021'!$C:$C,$A$17)</f>
        <v>0</v>
      </c>
      <c r="AU17" s="17">
        <f t="shared" si="214"/>
        <v>0</v>
      </c>
      <c r="AV17" s="17">
        <f>SUMIFS('Budget Execution 2021'!$E:$E,'Budget Execution 2021'!$A:$A,'تنفيذ الميزانية  - جهات'!AV1,'Budget Execution 2021'!$C:$C,$A$17)</f>
        <v>0</v>
      </c>
      <c r="AW17" s="17">
        <f>SUMIFS('Budget Execution 2021'!$F:$F,'Budget Execution 2021'!$A:$A,'تنفيذ الميزانية  - جهات'!AV1,'Budget Execution 2021'!$C:$C,$A$17)</f>
        <v>0</v>
      </c>
      <c r="AX17" s="17">
        <f>SUMIFS('Budget Execution 2021'!$G:$G,'Budget Execution 2021'!$A:$A,'تنفيذ الميزانية  - جهات'!AV1,'Budget Execution 2021'!$C:$C,$A$17)</f>
        <v>0</v>
      </c>
      <c r="AY17" s="17">
        <f t="shared" si="215"/>
        <v>0</v>
      </c>
      <c r="AZ17" s="17">
        <f>SUMIFS('Budget Execution 2021'!$E:$E,'Budget Execution 2021'!$A:$A,'تنفيذ الميزانية  - جهات'!AZ1,'Budget Execution 2021'!$C:$C,$A$17)</f>
        <v>0</v>
      </c>
      <c r="BA17" s="17">
        <f>SUMIFS('Budget Execution 2021'!$F:$F,'Budget Execution 2021'!$A:$A,'تنفيذ الميزانية  - جهات'!AZ1,'Budget Execution 2021'!$C:$C,$A$17)</f>
        <v>0</v>
      </c>
      <c r="BB17" s="17">
        <f>SUMIFS('Budget Execution 2021'!$G:$G,'Budget Execution 2021'!$A:$A,'تنفيذ الميزانية  - جهات'!AZ1,'Budget Execution 2021'!$C:$C,$A$17)</f>
        <v>0</v>
      </c>
      <c r="BC17" s="17">
        <f t="shared" si="216"/>
        <v>0</v>
      </c>
      <c r="BD17" s="17">
        <f>SUMIFS('Budget Execution 2021'!$E:$E,'Budget Execution 2021'!$A:$A,'تنفيذ الميزانية  - جهات'!BD1,'Budget Execution 2021'!$C:$C,$A$17)</f>
        <v>0</v>
      </c>
      <c r="BE17" s="17">
        <f>SUMIFS('Budget Execution 2021'!$F:$F,'Budget Execution 2021'!$A:$A,'تنفيذ الميزانية  - جهات'!BD1,'Budget Execution 2021'!$C:$C,$A$17)</f>
        <v>0</v>
      </c>
      <c r="BF17" s="17">
        <f>SUMIFS('Budget Execution 2021'!$G:$G,'Budget Execution 2021'!$A:$A,'تنفيذ الميزانية  - جهات'!BD1,'Budget Execution 2021'!$C:$C,$A$17)</f>
        <v>0</v>
      </c>
      <c r="BG17" s="17">
        <f t="shared" si="217"/>
        <v>0</v>
      </c>
      <c r="BH17" s="17">
        <f>SUMIFS('Budget Execution 2021'!$E:$E,'Budget Execution 2021'!$A:$A,'تنفيذ الميزانية  - جهات'!BH1,'Budget Execution 2021'!$C:$C,$A$17)</f>
        <v>0</v>
      </c>
      <c r="BI17" s="17">
        <f>SUMIFS('Budget Execution 2021'!$F:$F,'Budget Execution 2021'!$A:$A,'تنفيذ الميزانية  - جهات'!BH1,'Budget Execution 2021'!$C:$C,$A$17)</f>
        <v>0</v>
      </c>
      <c r="BJ17" s="17">
        <f>SUMIFS('Budget Execution 2021'!$G:$G,'Budget Execution 2021'!$A:$A,'تنفيذ الميزانية  - جهات'!BH1,'Budget Execution 2021'!$C:$C,$A$17)</f>
        <v>0</v>
      </c>
      <c r="BK17" s="17">
        <f t="shared" si="218"/>
        <v>0</v>
      </c>
      <c r="BL17" s="17">
        <f>SUMIFS('Budget Execution 2021'!$E:$E,'Budget Execution 2021'!$A:$A,'تنفيذ الميزانية  - جهات'!BL1,'Budget Execution 2021'!$C:$C,$A$17)</f>
        <v>0</v>
      </c>
      <c r="BM17" s="17">
        <f>SUMIFS('Budget Execution 2021'!$F:$F,'Budget Execution 2021'!$A:$A,'تنفيذ الميزانية  - جهات'!BL1,'Budget Execution 2021'!$C:$C,$A$17)</f>
        <v>0</v>
      </c>
      <c r="BN17" s="17">
        <f>SUMIFS('Budget Execution 2021'!$G:$G,'Budget Execution 2021'!$A:$A,'تنفيذ الميزانية  - جهات'!BL1,'Budget Execution 2021'!$C:$C,$A$17)</f>
        <v>0</v>
      </c>
      <c r="BO17" s="17">
        <f t="shared" si="219"/>
        <v>0</v>
      </c>
      <c r="BP17" s="17">
        <f>SUMIFS('Budget Execution 2021'!$E:$E,'Budget Execution 2021'!$A:$A,'تنفيذ الميزانية  - جهات'!BP1,'Budget Execution 2021'!$C:$C,$A$17)</f>
        <v>0</v>
      </c>
      <c r="BQ17" s="17">
        <f>SUMIFS('Budget Execution 2021'!$F:$F,'Budget Execution 2021'!$A:$A,'تنفيذ الميزانية  - جهات'!BP1,'Budget Execution 2021'!$C:$C,$A$17)</f>
        <v>0</v>
      </c>
      <c r="BR17" s="17">
        <f>SUMIFS('Budget Execution 2021'!$G:$G,'Budget Execution 2021'!$A:$A,'تنفيذ الميزانية  - جهات'!BP1,'Budget Execution 2021'!$C:$C,$A$17)</f>
        <v>0</v>
      </c>
      <c r="BS17" s="17">
        <f t="shared" si="220"/>
        <v>0</v>
      </c>
      <c r="BT17" s="17">
        <f>SUMIFS('Budget Execution 2021'!$E:$E,'Budget Execution 2021'!$A:$A,'تنفيذ الميزانية  - جهات'!BT1,'Budget Execution 2021'!$C:$C,$A$17)</f>
        <v>0</v>
      </c>
      <c r="BU17" s="17">
        <f>SUMIFS('Budget Execution 2021'!$F:$F,'Budget Execution 2021'!$A:$A,'تنفيذ الميزانية  - جهات'!BT1,'Budget Execution 2021'!$C:$C,$A$17)</f>
        <v>0</v>
      </c>
      <c r="BV17" s="17">
        <f>SUMIFS('Budget Execution 2021'!$G:$G,'Budget Execution 2021'!$A:$A,'تنفيذ الميزانية  - جهات'!BT1,'Budget Execution 2021'!$C:$C,$A$17)</f>
        <v>0</v>
      </c>
      <c r="BW17" s="17">
        <f t="shared" si="221"/>
        <v>0</v>
      </c>
      <c r="BX17" s="17">
        <f>SUMIFS('Budget Execution 2021'!$E:$E,'Budget Execution 2021'!$A:$A,'تنفيذ الميزانية  - جهات'!BX1,'Budget Execution 2021'!$C:$C,$A$17)</f>
        <v>0</v>
      </c>
      <c r="BY17" s="17">
        <f>SUMIFS('Budget Execution 2021'!$F:$F,'Budget Execution 2021'!$A:$A,'تنفيذ الميزانية  - جهات'!BX1,'Budget Execution 2021'!$C:$C,$A$17)</f>
        <v>0</v>
      </c>
      <c r="BZ17" s="17">
        <f>SUMIFS('Budget Execution 2021'!$G:$G,'Budget Execution 2021'!$A:$A,'تنفيذ الميزانية  - جهات'!BX1,'Budget Execution 2021'!$C:$C,$A$17)</f>
        <v>0</v>
      </c>
      <c r="CA17" s="17">
        <f t="shared" si="222"/>
        <v>0</v>
      </c>
      <c r="CB17" s="17">
        <f>SUMIFS('Budget Execution 2021'!$E:$E,'Budget Execution 2021'!$A:$A,'تنفيذ الميزانية  - جهات'!CB1,'Budget Execution 2021'!$C:$C,$A$17)</f>
        <v>0</v>
      </c>
      <c r="CC17" s="17">
        <f>SUMIFS('Budget Execution 2021'!$F:$F,'Budget Execution 2021'!$A:$A,'تنفيذ الميزانية  - جهات'!CB1,'Budget Execution 2021'!$C:$C,$A$17)</f>
        <v>0</v>
      </c>
      <c r="CD17" s="17">
        <f>SUMIFS('Budget Execution 2021'!$G:$G,'Budget Execution 2021'!$A:$A,'تنفيذ الميزانية  - جهات'!CB1,'Budget Execution 2021'!$C:$C,$A$17)</f>
        <v>0</v>
      </c>
      <c r="CE17" s="17">
        <f t="shared" si="223"/>
        <v>0</v>
      </c>
      <c r="CF17" s="17">
        <f>SUMIFS('Budget Execution 2021'!$E:$E,'Budget Execution 2021'!$A:$A,'تنفيذ الميزانية  - جهات'!CF1,'Budget Execution 2021'!$C:$C,$A$17)</f>
        <v>0</v>
      </c>
      <c r="CG17" s="17">
        <f>SUMIFS('Budget Execution 2021'!$F:$F,'Budget Execution 2021'!$A:$A,'تنفيذ الميزانية  - جهات'!CF1,'Budget Execution 2021'!$C:$C,$A$17)</f>
        <v>0</v>
      </c>
      <c r="CH17" s="17">
        <f>SUMIFS('Budget Execution 2021'!$G:$G,'Budget Execution 2021'!$A:$A,'تنفيذ الميزانية  - جهات'!CF1,'Budget Execution 2021'!$C:$C,$A$17)</f>
        <v>0</v>
      </c>
      <c r="CI17" s="17">
        <f t="shared" si="224"/>
        <v>0</v>
      </c>
      <c r="CJ17" s="17">
        <f>SUMIFS('Budget Execution 2021'!$E:$E,'Budget Execution 2021'!$A:$A,'تنفيذ الميزانية  - جهات'!CJ1,'Budget Execution 2021'!$C:$C,$A$17)</f>
        <v>1706482000.0000002</v>
      </c>
      <c r="CK17" s="17">
        <f>SUMIFS('Budget Execution 2021'!$F:$F,'Budget Execution 2021'!$A:$A,'تنفيذ الميزانية  - جهات'!CJ1,'Budget Execution 2021'!$C:$C,$A$17)</f>
        <v>2277424343.0000005</v>
      </c>
      <c r="CL17" s="17">
        <f>SUMIFS('Budget Execution 2021'!$G:$G,'Budget Execution 2021'!$A:$A,'تنفيذ الميزانية  - جهات'!CJ1,'Budget Execution 2021'!$C:$C,$A$17)</f>
        <v>17978854637.34</v>
      </c>
      <c r="CM17" s="17">
        <f t="shared" si="225"/>
        <v>15701430294.34</v>
      </c>
      <c r="CN17" s="17">
        <f>SUMIFS('Budget Execution 2021'!$E:$E,'Budget Execution 2021'!$A:$A,'تنفيذ الميزانية  - جهات'!CN1,'Budget Execution 2021'!$C:$C,$A$17)</f>
        <v>0</v>
      </c>
      <c r="CO17" s="17">
        <f>SUMIFS('Budget Execution 2021'!$F:$F,'Budget Execution 2021'!$A:$A,'تنفيذ الميزانية  - جهات'!CN1,'Budget Execution 2021'!$C:$C,$A$17)</f>
        <v>0</v>
      </c>
      <c r="CP17" s="17">
        <f>SUMIFS('Budget Execution 2021'!$G:$G,'Budget Execution 2021'!$A:$A,'تنفيذ الميزانية  - جهات'!CN1,'Budget Execution 2021'!$C:$C,$A$17)</f>
        <v>0</v>
      </c>
      <c r="CQ17" s="17">
        <f t="shared" si="226"/>
        <v>0</v>
      </c>
      <c r="CR17" s="17">
        <f>SUMIFS('Budget Execution 2021'!$E:$E,'Budget Execution 2021'!$A:$A,'تنفيذ الميزانية  - جهات'!CR1,'Budget Execution 2021'!$C:$C,$A$17)</f>
        <v>0</v>
      </c>
      <c r="CS17" s="17">
        <f>SUMIFS('Budget Execution 2021'!$F:$F,'Budget Execution 2021'!$A:$A,'تنفيذ الميزانية  - جهات'!CR1,'Budget Execution 2021'!$C:$C,$A$17)</f>
        <v>0</v>
      </c>
      <c r="CT17" s="17">
        <f>SUMIFS('Budget Execution 2021'!$G:$G,'Budget Execution 2021'!$A:$A,'تنفيذ الميزانية  - جهات'!CR1,'Budget Execution 2021'!$C:$C,$A$17)</f>
        <v>0</v>
      </c>
      <c r="CU17" s="17">
        <f t="shared" si="227"/>
        <v>0</v>
      </c>
      <c r="CV17" s="17">
        <f>SUMIFS('Budget Execution 2021'!$E:$E,'Budget Execution 2021'!$A:$A,'تنفيذ الميزانية  - جهات'!CV1,'Budget Execution 2021'!$C:$C,$A$17)</f>
        <v>0</v>
      </c>
      <c r="CW17" s="17">
        <f>SUMIFS('Budget Execution 2021'!$F:$F,'Budget Execution 2021'!$A:$A,'تنفيذ الميزانية  - جهات'!CV1,'Budget Execution 2021'!$C:$C,$A$17)</f>
        <v>0</v>
      </c>
      <c r="CX17" s="17">
        <f>SUMIFS('Budget Execution 2021'!$G:$G,'Budget Execution 2021'!$A:$A,'تنفيذ الميزانية  - جهات'!CV1,'Budget Execution 2021'!$C:$C,$A$17)</f>
        <v>0</v>
      </c>
      <c r="CY17" s="17">
        <f t="shared" si="228"/>
        <v>0</v>
      </c>
      <c r="CZ17" s="17">
        <f>SUMIFS('Budget Execution 2021'!$E:$E,'Budget Execution 2021'!$A:$A,'تنفيذ الميزانية  - جهات'!CZ1,'Budget Execution 2021'!$C:$C,$A$17)</f>
        <v>0</v>
      </c>
      <c r="DA17" s="17">
        <f>SUMIFS('Budget Execution 2021'!$F:$F,'Budget Execution 2021'!$A:$A,'تنفيذ الميزانية  - جهات'!CZ1,'Budget Execution 2021'!$C:$C,$A$17)</f>
        <v>0</v>
      </c>
      <c r="DB17" s="17">
        <f>SUMIFS('Budget Execution 2021'!$G:$G,'Budget Execution 2021'!$A:$A,'تنفيذ الميزانية  - جهات'!CZ1,'Budget Execution 2021'!$C:$C,$A$17)</f>
        <v>0</v>
      </c>
      <c r="DC17" s="17">
        <f t="shared" si="229"/>
        <v>0</v>
      </c>
      <c r="DD17" s="17">
        <f>SUMIFS('Budget Execution 2021'!$E:$E,'Budget Execution 2021'!$A:$A,'تنفيذ الميزانية  - جهات'!DD1,'Budget Execution 2021'!$C:$C,$A$17)</f>
        <v>0</v>
      </c>
      <c r="DE17" s="17">
        <f>SUMIFS('Budget Execution 2021'!$F:$F,'Budget Execution 2021'!$A:$A,'تنفيذ الميزانية  - جهات'!DD1,'Budget Execution 2021'!$C:$C,$A$17)</f>
        <v>0</v>
      </c>
      <c r="DF17" s="17">
        <f>SUMIFS('Budget Execution 2021'!$G:$G,'Budget Execution 2021'!$A:$A,'تنفيذ الميزانية  - جهات'!DD1,'Budget Execution 2021'!$C:$C,$A$17)</f>
        <v>0</v>
      </c>
      <c r="DG17" s="17">
        <f t="shared" si="230"/>
        <v>0</v>
      </c>
      <c r="DH17" s="17">
        <f>SUMIFS('Budget Execution 2021'!$E:$E,'Budget Execution 2021'!$A:$A,'تنفيذ الميزانية  - جهات'!DH1,'Budget Execution 2021'!$C:$C,$A$17)</f>
        <v>0</v>
      </c>
      <c r="DI17" s="17">
        <f>SUMIFS('Budget Execution 2021'!$F:$F,'Budget Execution 2021'!$A:$A,'تنفيذ الميزانية  - جهات'!DH1,'Budget Execution 2021'!$C:$C,$A$17)</f>
        <v>0</v>
      </c>
      <c r="DJ17" s="17">
        <f>SUMIFS('Budget Execution 2021'!$G:$G,'Budget Execution 2021'!$A:$A,'تنفيذ الميزانية  - جهات'!DH1,'Budget Execution 2021'!$C:$C,$A$17)</f>
        <v>0</v>
      </c>
      <c r="DK17" s="17">
        <f t="shared" si="231"/>
        <v>0</v>
      </c>
      <c r="DL17" s="17">
        <f>SUMIFS('Budget Execution 2021'!$E:$E,'Budget Execution 2021'!$A:$A,'تنفيذ الميزانية  - جهات'!DL1,'Budget Execution 2021'!$C:$C,$A$17)</f>
        <v>0</v>
      </c>
      <c r="DM17" s="17">
        <f>SUMIFS('Budget Execution 2021'!$F:$F,'Budget Execution 2021'!$A:$A,'تنفيذ الميزانية  - جهات'!DL1,'Budget Execution 2021'!$C:$C,$A$17)</f>
        <v>0</v>
      </c>
      <c r="DN17" s="17">
        <f>SUMIFS('Budget Execution 2021'!$G:$G,'Budget Execution 2021'!$A:$A,'تنفيذ الميزانية  - جهات'!DL1,'Budget Execution 2021'!$C:$C,$A$17)</f>
        <v>0</v>
      </c>
      <c r="DO17" s="17">
        <f t="shared" si="232"/>
        <v>0</v>
      </c>
      <c r="DP17" s="17">
        <f>SUMIFS('Budget Execution 2021'!$E:$E,'Budget Execution 2021'!$A:$A,'تنفيذ الميزانية  - جهات'!DP1,'Budget Execution 2021'!$C:$C,$A$17)</f>
        <v>0</v>
      </c>
      <c r="DQ17" s="17">
        <f>SUMIFS('Budget Execution 2021'!$F:$F,'Budget Execution 2021'!$A:$A,'تنفيذ الميزانية  - جهات'!DP1,'Budget Execution 2021'!$C:$C,$A$17)</f>
        <v>0</v>
      </c>
      <c r="DR17" s="17">
        <f>SUMIFS('Budget Execution 2021'!$G:$G,'Budget Execution 2021'!$A:$A,'تنفيذ الميزانية  - جهات'!DP1,'Budget Execution 2021'!$C:$C,$A$17)</f>
        <v>0</v>
      </c>
      <c r="DS17" s="17">
        <f t="shared" si="233"/>
        <v>0</v>
      </c>
      <c r="DT17" s="17">
        <f>SUMIFS('Budget Execution 2021'!$E:$E,'Budget Execution 2021'!$A:$A,'تنفيذ الميزانية  - جهات'!DT1,'Budget Execution 2021'!$C:$C,$A$17)</f>
        <v>0</v>
      </c>
      <c r="DU17" s="17">
        <f>SUMIFS('Budget Execution 2021'!$F:$F,'Budget Execution 2021'!$A:$A,'تنفيذ الميزانية  - جهات'!DT1,'Budget Execution 2021'!$C:$C,$A$17)</f>
        <v>0</v>
      </c>
      <c r="DV17" s="17">
        <f>SUMIFS('Budget Execution 2021'!$G:$G,'Budget Execution 2021'!$A:$A,'تنفيذ الميزانية  - جهات'!DT1,'Budget Execution 2021'!$C:$C,$A$17)</f>
        <v>0</v>
      </c>
      <c r="DW17" s="17">
        <f t="shared" si="234"/>
        <v>0</v>
      </c>
      <c r="DX17" s="17">
        <f>SUMIFS('Budget Execution 2021'!$E:$E,'Budget Execution 2021'!$A:$A,'تنفيذ الميزانية  - جهات'!DX1,'Budget Execution 2021'!$C:$C,$A$17)</f>
        <v>0</v>
      </c>
      <c r="DY17" s="17">
        <f>SUMIFS('Budget Execution 2021'!$F:$F,'Budget Execution 2021'!$A:$A,'تنفيذ الميزانية  - جهات'!DX1,'Budget Execution 2021'!$C:$C,$A$17)</f>
        <v>0</v>
      </c>
      <c r="DZ17" s="17">
        <f>SUMIFS('Budget Execution 2021'!$G:$G,'Budget Execution 2021'!$A:$A,'تنفيذ الميزانية  - جهات'!DX1,'Budget Execution 2021'!$C:$C,$A$17)</f>
        <v>0</v>
      </c>
      <c r="EA17" s="17">
        <f t="shared" si="235"/>
        <v>0</v>
      </c>
      <c r="EB17" s="17">
        <f>SUMIFS('Budget Execution 2021'!$E:$E,'Budget Execution 2021'!$A:$A,'تنفيذ الميزانية  - جهات'!EB1,'Budget Execution 2021'!$C:$C,$A$17)</f>
        <v>0</v>
      </c>
      <c r="EC17" s="17">
        <f>SUMIFS('Budget Execution 2021'!$F:$F,'Budget Execution 2021'!$A:$A,'تنفيذ الميزانية  - جهات'!EB1,'Budget Execution 2021'!$C:$C,$A$17)</f>
        <v>0</v>
      </c>
      <c r="ED17" s="17">
        <f>SUMIFS('Budget Execution 2021'!$G:$G,'Budget Execution 2021'!$A:$A,'تنفيذ الميزانية  - جهات'!EB1,'Budget Execution 2021'!$C:$C,$A$17)</f>
        <v>0</v>
      </c>
      <c r="EE17" s="17">
        <f t="shared" si="236"/>
        <v>0</v>
      </c>
      <c r="EF17" s="17">
        <f>SUMIFS('Budget Execution 2021'!$E:$E,'Budget Execution 2021'!$A:$A,'تنفيذ الميزانية  - جهات'!EF1,'Budget Execution 2021'!$C:$C,$A$17)</f>
        <v>0</v>
      </c>
      <c r="EG17" s="17">
        <f>SUMIFS('Budget Execution 2021'!$F:$F,'Budget Execution 2021'!$A:$A,'تنفيذ الميزانية  - جهات'!EF1,'Budget Execution 2021'!$C:$C,$A$17)</f>
        <v>0</v>
      </c>
      <c r="EH17" s="17">
        <f>SUMIFS('Budget Execution 2021'!$G:$G,'Budget Execution 2021'!$A:$A,'تنفيذ الميزانية  - جهات'!EF1,'Budget Execution 2021'!$C:$C,$A$17)</f>
        <v>0</v>
      </c>
      <c r="EI17" s="17">
        <f t="shared" si="237"/>
        <v>0</v>
      </c>
      <c r="EJ17" s="17">
        <f>SUMIFS('Budget Execution 2021'!$E:$E,'Budget Execution 2021'!$A:$A,'تنفيذ الميزانية  - جهات'!EJ1,'Budget Execution 2021'!$C:$C,$A$17)</f>
        <v>0</v>
      </c>
      <c r="EK17" s="17">
        <f>SUMIFS('Budget Execution 2021'!$F:$F,'Budget Execution 2021'!$A:$A,'تنفيذ الميزانية  - جهات'!EJ1,'Budget Execution 2021'!$C:$C,$A$17)</f>
        <v>0</v>
      </c>
      <c r="EL17" s="17">
        <f>SUMIFS('Budget Execution 2021'!$G:$G,'Budget Execution 2021'!$A:$A,'تنفيذ الميزانية  - جهات'!EJ1,'Budget Execution 2021'!$C:$C,$A$17)</f>
        <v>0</v>
      </c>
      <c r="EM17" s="17">
        <f t="shared" si="238"/>
        <v>0</v>
      </c>
      <c r="EN17" s="17">
        <f>SUMIFS('Budget Execution 2021'!$E:$E,'Budget Execution 2021'!$A:$A,'تنفيذ الميزانية  - جهات'!EN1,'Budget Execution 2021'!$C:$C,$A$17)</f>
        <v>0</v>
      </c>
      <c r="EO17" s="17">
        <f>SUMIFS('Budget Execution 2021'!$F:$F,'Budget Execution 2021'!$A:$A,'تنفيذ الميزانية  - جهات'!EN1,'Budget Execution 2021'!$C:$C,$A$17)</f>
        <v>0</v>
      </c>
      <c r="EP17" s="17">
        <f>SUMIFS('Budget Execution 2021'!$G:$G,'Budget Execution 2021'!$A:$A,'تنفيذ الميزانية  - جهات'!EN1,'Budget Execution 2021'!$C:$C,$A$17)</f>
        <v>0</v>
      </c>
      <c r="EQ17" s="17">
        <f t="shared" si="239"/>
        <v>0</v>
      </c>
      <c r="ER17" s="17">
        <f>SUMIFS('Budget Execution 2021'!$E:$E,'Budget Execution 2021'!$A:$A,'تنفيذ الميزانية  - جهات'!ER1,'Budget Execution 2021'!$C:$C,$A$17)</f>
        <v>0</v>
      </c>
      <c r="ES17" s="17">
        <f>SUMIFS('Budget Execution 2021'!$F:$F,'Budget Execution 2021'!$A:$A,'تنفيذ الميزانية  - جهات'!ER1,'Budget Execution 2021'!$C:$C,$A$17)</f>
        <v>0</v>
      </c>
      <c r="ET17" s="17">
        <f>SUMIFS('Budget Execution 2021'!$G:$G,'Budget Execution 2021'!$A:$A,'تنفيذ الميزانية  - جهات'!ER1,'Budget Execution 2021'!$C:$C,$A$17)</f>
        <v>0</v>
      </c>
      <c r="EU17" s="17">
        <f t="shared" si="240"/>
        <v>0</v>
      </c>
      <c r="EV17" s="17">
        <f>SUMIFS('Budget Execution 2021'!$E:$E,'Budget Execution 2021'!$A:$A,'تنفيذ الميزانية  - جهات'!EV1,'Budget Execution 2021'!$C:$C,$A$17)</f>
        <v>0</v>
      </c>
      <c r="EW17" s="17">
        <f>SUMIFS('Budget Execution 2021'!$F:$F,'Budget Execution 2021'!$A:$A,'تنفيذ الميزانية  - جهات'!EV1,'Budget Execution 2021'!$C:$C,$A$17)</f>
        <v>0</v>
      </c>
      <c r="EX17" s="17">
        <f>SUMIFS('Budget Execution 2021'!$G:$G,'Budget Execution 2021'!$A:$A,'تنفيذ الميزانية  - جهات'!EV1,'Budget Execution 2021'!$C:$C,$A$17)</f>
        <v>0</v>
      </c>
      <c r="EY17" s="17">
        <f t="shared" si="241"/>
        <v>0</v>
      </c>
      <c r="EZ17" s="17">
        <f>SUMIFS('Budget Execution 2021'!$E:$E,'Budget Execution 2021'!$A:$A,'تنفيذ الميزانية  - جهات'!EZ1,'Budget Execution 2021'!$C:$C,$A$17)</f>
        <v>0</v>
      </c>
      <c r="FA17" s="17">
        <f>SUMIFS('Budget Execution 2021'!$F:$F,'Budget Execution 2021'!$A:$A,'تنفيذ الميزانية  - جهات'!EZ1,'Budget Execution 2021'!$C:$C,$A$17)</f>
        <v>0</v>
      </c>
      <c r="FB17" s="17">
        <f>SUMIFS('Budget Execution 2021'!$G:$G,'Budget Execution 2021'!$A:$A,'تنفيذ الميزانية  - جهات'!EZ1,'Budget Execution 2021'!$C:$C,$A$17)</f>
        <v>0</v>
      </c>
      <c r="FC17" s="17">
        <f t="shared" si="242"/>
        <v>0</v>
      </c>
      <c r="FD17" s="17">
        <f>SUMIFS('Budget Execution 2021'!$E:$E,'Budget Execution 2021'!$A:$A,'تنفيذ الميزانية  - جهات'!FD1,'Budget Execution 2021'!$C:$C,$A$17)</f>
        <v>0</v>
      </c>
      <c r="FE17" s="17">
        <f>SUMIFS('Budget Execution 2021'!$F:$F,'Budget Execution 2021'!$A:$A,'تنفيذ الميزانية  - جهات'!FD1,'Budget Execution 2021'!$C:$C,$A$17)</f>
        <v>516000</v>
      </c>
      <c r="FF17" s="17">
        <f>SUMIFS('Budget Execution 2021'!$G:$G,'Budget Execution 2021'!$A:$A,'تنفيذ الميزانية  - جهات'!FD1,'Budget Execution 2021'!$C:$C,$A$17)</f>
        <v>515200</v>
      </c>
      <c r="FG17" s="17">
        <f t="shared" si="243"/>
        <v>-800</v>
      </c>
      <c r="FH17" s="17">
        <f>SUMIFS('Budget Execution 2021'!$E:$E,'Budget Execution 2021'!$A:$A,'تنفيذ الميزانية  - جهات'!FH1,'Budget Execution 2021'!$C:$C,$A$17)</f>
        <v>0</v>
      </c>
      <c r="FI17" s="17">
        <f>SUMIFS('Budget Execution 2021'!$F:$F,'Budget Execution 2021'!$A:$A,'تنفيذ الميزانية  - جهات'!FH1,'Budget Execution 2021'!$C:$C,$A$17)</f>
        <v>0</v>
      </c>
      <c r="FJ17" s="17">
        <f>SUMIFS('Budget Execution 2021'!$G:$G,'Budget Execution 2021'!$A:$A,'تنفيذ الميزانية  - جهات'!FH1,'Budget Execution 2021'!$C:$C,$A$17)</f>
        <v>0</v>
      </c>
      <c r="FK17" s="17">
        <f t="shared" si="244"/>
        <v>0</v>
      </c>
      <c r="FL17" s="17">
        <f>SUMIFS('Budget Execution 2021'!$E:$E,'Budget Execution 2021'!$A:$A,'تنفيذ الميزانية  - جهات'!FL1,'Budget Execution 2021'!$C:$C,$A$17)</f>
        <v>0</v>
      </c>
      <c r="FM17" s="17">
        <f>SUMIFS('Budget Execution 2021'!$F:$F,'Budget Execution 2021'!$A:$A,'تنفيذ الميزانية  - جهات'!FL1,'Budget Execution 2021'!$C:$C,$A$17)</f>
        <v>0</v>
      </c>
      <c r="FN17" s="17">
        <f>SUMIFS('Budget Execution 2021'!$G:$G,'Budget Execution 2021'!$A:$A,'تنفيذ الميزانية  - جهات'!FL1,'Budget Execution 2021'!$C:$C,$A$17)</f>
        <v>0</v>
      </c>
      <c r="FO17" s="17">
        <f t="shared" si="245"/>
        <v>0</v>
      </c>
      <c r="FP17" s="17">
        <f>SUMIFS('Budget Execution 2021'!$E:$E,'Budget Execution 2021'!$A:$A,'تنفيذ الميزانية  - جهات'!FP1,'Budget Execution 2021'!$C:$C,$A$17)</f>
        <v>0</v>
      </c>
      <c r="FQ17" s="17">
        <f>SUMIFS('Budget Execution 2021'!$F:$F,'Budget Execution 2021'!$A:$A,'تنفيذ الميزانية  - جهات'!FP1,'Budget Execution 2021'!$C:$C,$A$17)</f>
        <v>0</v>
      </c>
      <c r="FR17" s="17">
        <f>SUMIFS('Budget Execution 2021'!$G:$G,'Budget Execution 2021'!$A:$A,'تنفيذ الميزانية  - جهات'!FP1,'Budget Execution 2021'!$C:$C,$A$17)</f>
        <v>0</v>
      </c>
      <c r="FS17" s="17">
        <f t="shared" si="246"/>
        <v>0</v>
      </c>
      <c r="FT17" s="17">
        <f>SUMIFS('Budget Execution 2021'!$E:$E,'Budget Execution 2021'!$A:$A,'تنفيذ الميزانية  - جهات'!FT1,'Budget Execution 2021'!$C:$C,$A$17)</f>
        <v>0</v>
      </c>
      <c r="FU17" s="17">
        <f>SUMIFS('Budget Execution 2021'!$F:$F,'Budget Execution 2021'!$A:$A,'تنفيذ الميزانية  - جهات'!FT1,'Budget Execution 2021'!$C:$C,$A$17)</f>
        <v>0</v>
      </c>
      <c r="FV17" s="17">
        <f>SUMIFS('Budget Execution 2021'!$G:$G,'Budget Execution 2021'!$A:$A,'تنفيذ الميزانية  - جهات'!FT1,'Budget Execution 2021'!$C:$C,$A$17)</f>
        <v>0</v>
      </c>
      <c r="FW17" s="17">
        <f t="shared" si="247"/>
        <v>0</v>
      </c>
      <c r="FX17" s="17">
        <f>SUMIFS('Budget Execution 2021'!$E:$E,'Budget Execution 2021'!$A:$A,'تنفيذ الميزانية  - جهات'!FX1,'Budget Execution 2021'!$C:$C,$A$17)</f>
        <v>0</v>
      </c>
      <c r="FY17" s="17">
        <f>SUMIFS('Budget Execution 2021'!$F:$F,'Budget Execution 2021'!$A:$A,'تنفيذ الميزانية  - جهات'!FX1,'Budget Execution 2021'!$C:$C,$A$17)</f>
        <v>0</v>
      </c>
      <c r="FZ17" s="17">
        <f>SUMIFS('Budget Execution 2021'!$G:$G,'Budget Execution 2021'!$A:$A,'تنفيذ الميزانية  - جهات'!FX1,'Budget Execution 2021'!$C:$C,$A$17)</f>
        <v>0</v>
      </c>
      <c r="GA17" s="17">
        <f t="shared" si="248"/>
        <v>0</v>
      </c>
      <c r="GB17" s="17">
        <f>SUMIFS('Budget Execution 2021'!$E:$E,'Budget Execution 2021'!$A:$A,'تنفيذ الميزانية  - جهات'!GB1,'Budget Execution 2021'!$C:$C,$A$17)</f>
        <v>0</v>
      </c>
      <c r="GC17" s="17">
        <f>SUMIFS('Budget Execution 2021'!$F:$F,'Budget Execution 2021'!$A:$A,'تنفيذ الميزانية  - جهات'!GB1,'Budget Execution 2021'!$C:$C,$A$17)</f>
        <v>0</v>
      </c>
      <c r="GD17" s="17">
        <f>SUMIFS('Budget Execution 2021'!$G:$G,'Budget Execution 2021'!$A:$A,'تنفيذ الميزانية  - جهات'!GB1,'Budget Execution 2021'!$C:$C,$A$17)</f>
        <v>0</v>
      </c>
      <c r="GE17" s="17">
        <f t="shared" si="249"/>
        <v>0</v>
      </c>
      <c r="GF17" s="17">
        <f>SUMIFS('Budget Execution 2021'!$E:$E,'Budget Execution 2021'!$A:$A,'تنفيذ الميزانية  - جهات'!GF1,'Budget Execution 2021'!$C:$C,$A$17)</f>
        <v>261083000</v>
      </c>
      <c r="GG17" s="17">
        <f>SUMIFS('Budget Execution 2021'!$F:$F,'Budget Execution 2021'!$A:$A,'تنفيذ الميزانية  - جهات'!GF1,'Budget Execution 2021'!$C:$C,$A$17)</f>
        <v>362660000</v>
      </c>
      <c r="GH17" s="17">
        <f>SUMIFS('Budget Execution 2021'!$G:$G,'Budget Execution 2021'!$A:$A,'تنفيذ الميزانية  - جهات'!GF1,'Budget Execution 2021'!$C:$C,$A$17)</f>
        <v>362658737</v>
      </c>
      <c r="GI17" s="17">
        <f t="shared" si="250"/>
        <v>-1263</v>
      </c>
      <c r="GJ17" s="17">
        <f>SUMIFS('Budget Execution 2021'!$E:$E,'Budget Execution 2021'!$A:$A,'تنفيذ الميزانية  - جهات'!GJ1,'Budget Execution 2021'!$C:$C,$A$17)</f>
        <v>0</v>
      </c>
      <c r="GK17" s="17">
        <f>SUMIFS('Budget Execution 2021'!$F:$F,'Budget Execution 2021'!$A:$A,'تنفيذ الميزانية  - جهات'!GJ1,'Budget Execution 2021'!$C:$C,$A$17)</f>
        <v>0</v>
      </c>
      <c r="GL17" s="17">
        <f>SUMIFS('Budget Execution 2021'!$G:$G,'Budget Execution 2021'!$A:$A,'تنفيذ الميزانية  - جهات'!GJ1,'Budget Execution 2021'!$C:$C,$A$17)</f>
        <v>0</v>
      </c>
      <c r="GM17" s="17">
        <f t="shared" si="251"/>
        <v>0</v>
      </c>
    </row>
    <row r="18" spans="1:195" s="9" customFormat="1" ht="30" customHeight="1" thickBot="1">
      <c r="A18" s="15" t="s">
        <v>117</v>
      </c>
      <c r="B18" s="16" t="s">
        <v>8</v>
      </c>
      <c r="C18"/>
      <c r="D18" s="17">
        <f t="shared" si="205"/>
        <v>4839000000</v>
      </c>
      <c r="E18" s="17">
        <f t="shared" si="206"/>
        <v>4916488000</v>
      </c>
      <c r="F18" s="17">
        <f t="shared" si="207"/>
        <v>4914013697.829998</v>
      </c>
      <c r="G18" s="17">
        <f t="shared" si="98"/>
        <v>-2474302.1700019836</v>
      </c>
      <c r="H18" s="17">
        <f>SUMIFS('Budget Execution 2021'!$E:$E,'Budget Execution 2021'!$A:$A,'تنفيذ الميزانية  - جهات'!H1,'Budget Execution 2021'!$C:$C,$A$18)</f>
        <v>0</v>
      </c>
      <c r="I18" s="17">
        <f>SUMIFS('Budget Execution 2021'!$F:$F,'Budget Execution 2021'!$A:$A,'تنفيذ الميزانية  - جهات'!H1,'Budget Execution 2021'!$C:$C,$A$18)</f>
        <v>0</v>
      </c>
      <c r="J18" s="17">
        <f>SUMIFS('Budget Execution 2021'!$G:$G,'Budget Execution 2021'!$A:$A,'تنفيذ الميزانية  - جهات'!H1,'Budget Execution 2021'!$C:$C,$A$18)</f>
        <v>0</v>
      </c>
      <c r="K18" s="17">
        <f t="shared" si="100"/>
        <v>0</v>
      </c>
      <c r="L18" s="17">
        <f>SUMIFS('Budget Execution 2021'!$E:$E,'Budget Execution 2021'!$A:$A,'تنفيذ الميزانية  - جهات'!L1,'Budget Execution 2021'!$C:$C,$A$18)</f>
        <v>0</v>
      </c>
      <c r="M18" s="17">
        <f>SUMIFS('Budget Execution 2021'!$F:$F,'Budget Execution 2021'!$A:$A,'تنفيذ الميزانية  - جهات'!L1,'Budget Execution 2021'!$C:$C,$A$18)</f>
        <v>0</v>
      </c>
      <c r="N18" s="17">
        <f>SUMIFS('Budget Execution 2021'!$G:$G,'Budget Execution 2021'!$A:$A,'تنفيذ الميزانية  - جهات'!L1,'Budget Execution 2021'!$C:$C,$A$18)</f>
        <v>0</v>
      </c>
      <c r="O18" s="17">
        <f t="shared" si="102"/>
        <v>0</v>
      </c>
      <c r="P18" s="17">
        <f>SUMIFS('Budget Execution 2021'!$E:$E,'Budget Execution 2021'!$A:$A,'تنفيذ الميزانية  - جهات'!P1,'Budget Execution 2021'!$C:$C,$A$18)</f>
        <v>0</v>
      </c>
      <c r="Q18" s="17">
        <f>SUMIFS('Budget Execution 2021'!$F:$F,'Budget Execution 2021'!$A:$A,'تنفيذ الميزانية  - جهات'!P1,'Budget Execution 2021'!$C:$C,$A$18)</f>
        <v>0</v>
      </c>
      <c r="R18" s="17">
        <f>SUMIFS('Budget Execution 2021'!$G:$G,'Budget Execution 2021'!$A:$A,'تنفيذ الميزانية  - جهات'!P1,'Budget Execution 2021'!$C:$C,$A$18)</f>
        <v>0</v>
      </c>
      <c r="S18" s="17">
        <f t="shared" si="105"/>
        <v>0</v>
      </c>
      <c r="T18" s="17">
        <f>SUMIFS('Budget Execution 2021'!$E:$E,'Budget Execution 2021'!$A:$A,'تنفيذ الميزانية  - جهات'!T1,'Budget Execution 2021'!$C:$C,$A$18)</f>
        <v>0</v>
      </c>
      <c r="U18" s="17">
        <f>SUMIFS('Budget Execution 2021'!$F:$F,'Budget Execution 2021'!$A:$A,'تنفيذ الميزانية  - جهات'!T1,'Budget Execution 2021'!$C:$C,$A$18)</f>
        <v>0</v>
      </c>
      <c r="V18" s="17">
        <f>SUMIFS('Budget Execution 2021'!$G:$G,'Budget Execution 2021'!$A:$A,'تنفيذ الميزانية  - جهات'!T1,'Budget Execution 2021'!$C:$C,$A$18)</f>
        <v>0</v>
      </c>
      <c r="W18" s="17">
        <f t="shared" si="208"/>
        <v>0</v>
      </c>
      <c r="X18" s="17">
        <f>SUMIFS('Budget Execution 2021'!$E:$E,'Budget Execution 2021'!$A:$A,'تنفيذ الميزانية  - جهات'!X1,'Budget Execution 2021'!$C:$C,$A$18)</f>
        <v>0</v>
      </c>
      <c r="Y18" s="17">
        <f>SUMIFS('Budget Execution 2021'!$F:$F,'Budget Execution 2021'!$A:$A,'تنفيذ الميزانية  - جهات'!X1,'Budget Execution 2021'!$C:$C,$A$18)</f>
        <v>0</v>
      </c>
      <c r="Z18" s="17">
        <f>SUMIFS('Budget Execution 2021'!$G:$G,'Budget Execution 2021'!$A:$A,'تنفيذ الميزانية  - جهات'!X1,'Budget Execution 2021'!$C:$C,$A$18)</f>
        <v>0</v>
      </c>
      <c r="AA18" s="17">
        <f t="shared" si="209"/>
        <v>0</v>
      </c>
      <c r="AB18" s="17">
        <f>SUMIFS('Budget Execution 2021'!$E:$E,'Budget Execution 2021'!$A:$A,'تنفيذ الميزانية  - جهات'!AB1,'Budget Execution 2021'!$C:$C,$A$18)</f>
        <v>0</v>
      </c>
      <c r="AC18" s="17">
        <f>SUMIFS('Budget Execution 2021'!$F:$F,'Budget Execution 2021'!$A:$A,'تنفيذ الميزانية  - جهات'!AB1,'Budget Execution 2021'!$C:$C,$A$18)</f>
        <v>0</v>
      </c>
      <c r="AD18" s="17">
        <f>SUMIFS('Budget Execution 2021'!$G:$G,'Budget Execution 2021'!$A:$A,'تنفيذ الميزانية  - جهات'!AB1,'Budget Execution 2021'!$C:$C,$A$18)</f>
        <v>0</v>
      </c>
      <c r="AE18" s="17">
        <f t="shared" si="210"/>
        <v>0</v>
      </c>
      <c r="AF18" s="17">
        <f>SUMIFS('Budget Execution 2021'!$E:$E,'Budget Execution 2021'!$A:$A,'تنفيذ الميزانية  - جهات'!AF1,'Budget Execution 2021'!$C:$C,$A$18)</f>
        <v>0</v>
      </c>
      <c r="AG18" s="17">
        <f>SUMIFS('Budget Execution 2021'!$F:$F,'Budget Execution 2021'!$A:$A,'تنفيذ الميزانية  - جهات'!AF1,'Budget Execution 2021'!$C:$C,$A$18)</f>
        <v>0</v>
      </c>
      <c r="AH18" s="17">
        <f>SUMIFS('Budget Execution 2021'!$G:$G,'Budget Execution 2021'!$A:$A,'تنفيذ الميزانية  - جهات'!AF1,'Budget Execution 2021'!$C:$C,$A$18)</f>
        <v>0</v>
      </c>
      <c r="AI18" s="17">
        <f t="shared" si="211"/>
        <v>0</v>
      </c>
      <c r="AJ18" s="17">
        <f>SUMIFS('Budget Execution 2021'!$E:$E,'Budget Execution 2021'!$A:$A,'تنفيذ الميزانية  - جهات'!AJ1,'Budget Execution 2021'!$C:$C,$A$18)</f>
        <v>0</v>
      </c>
      <c r="AK18" s="17">
        <f>SUMIFS('Budget Execution 2021'!$F:$F,'Budget Execution 2021'!$A:$A,'تنفيذ الميزانية  - جهات'!AJ1,'Budget Execution 2021'!$C:$C,$A$18)</f>
        <v>0</v>
      </c>
      <c r="AL18" s="17">
        <f>SUMIFS('Budget Execution 2021'!$G:$G,'Budget Execution 2021'!$A:$A,'تنفيذ الميزانية  - جهات'!AJ1,'Budget Execution 2021'!$C:$C,$A$18)</f>
        <v>0</v>
      </c>
      <c r="AM18" s="17">
        <f t="shared" si="212"/>
        <v>0</v>
      </c>
      <c r="AN18" s="17">
        <f>SUMIFS('Budget Execution 2021'!$E:$E,'Budget Execution 2021'!$A:$A,'تنفيذ الميزانية  - جهات'!AN1,'Budget Execution 2021'!$C:$C,$A$18)</f>
        <v>0</v>
      </c>
      <c r="AO18" s="17">
        <f>SUMIFS('Budget Execution 2021'!$F:$F,'Budget Execution 2021'!$A:$A,'تنفيذ الميزانية  - جهات'!AN1,'Budget Execution 2021'!$C:$C,$A$18)</f>
        <v>0</v>
      </c>
      <c r="AP18" s="17">
        <f>SUMIFS('Budget Execution 2021'!$G:$G,'Budget Execution 2021'!$A:$A,'تنفيذ الميزانية  - جهات'!AN1,'Budget Execution 2021'!$C:$C,$A$18)</f>
        <v>0</v>
      </c>
      <c r="AQ18" s="17">
        <f t="shared" si="213"/>
        <v>0</v>
      </c>
      <c r="AR18" s="17">
        <f>SUMIFS('Budget Execution 2021'!$E:$E,'Budget Execution 2021'!$A:$A,'تنفيذ الميزانية  - جهات'!AR1,'Budget Execution 2021'!$C:$C,$A$18)</f>
        <v>0</v>
      </c>
      <c r="AS18" s="17">
        <f>SUMIFS('Budget Execution 2021'!$F:$F,'Budget Execution 2021'!$A:$A,'تنفيذ الميزانية  - جهات'!AR1,'Budget Execution 2021'!$C:$C,$A$18)</f>
        <v>0</v>
      </c>
      <c r="AT18" s="17">
        <f>SUMIFS('Budget Execution 2021'!$G:$G,'Budget Execution 2021'!$A:$A,'تنفيذ الميزانية  - جهات'!AR1,'Budget Execution 2021'!$C:$C,$A$18)</f>
        <v>0</v>
      </c>
      <c r="AU18" s="17">
        <f t="shared" si="214"/>
        <v>0</v>
      </c>
      <c r="AV18" s="17">
        <f>SUMIFS('Budget Execution 2021'!$E:$E,'Budget Execution 2021'!$A:$A,'تنفيذ الميزانية  - جهات'!AV1,'Budget Execution 2021'!$C:$C,$A$18)</f>
        <v>0</v>
      </c>
      <c r="AW18" s="17">
        <f>SUMIFS('Budget Execution 2021'!$F:$F,'Budget Execution 2021'!$A:$A,'تنفيذ الميزانية  - جهات'!AV1,'Budget Execution 2021'!$C:$C,$A$18)</f>
        <v>0</v>
      </c>
      <c r="AX18" s="17">
        <f>SUMIFS('Budget Execution 2021'!$G:$G,'Budget Execution 2021'!$A:$A,'تنفيذ الميزانية  - جهات'!AV1,'Budget Execution 2021'!$C:$C,$A$18)</f>
        <v>0</v>
      </c>
      <c r="AY18" s="17">
        <f t="shared" si="215"/>
        <v>0</v>
      </c>
      <c r="AZ18" s="17">
        <f>SUMIFS('Budget Execution 2021'!$E:$E,'Budget Execution 2021'!$A:$A,'تنفيذ الميزانية  - جهات'!AZ1,'Budget Execution 2021'!$C:$C,$A$18)</f>
        <v>0</v>
      </c>
      <c r="BA18" s="17">
        <f>SUMIFS('Budget Execution 2021'!$F:$F,'Budget Execution 2021'!$A:$A,'تنفيذ الميزانية  - جهات'!AZ1,'Budget Execution 2021'!$C:$C,$A$18)</f>
        <v>0</v>
      </c>
      <c r="BB18" s="17">
        <f>SUMIFS('Budget Execution 2021'!$G:$G,'Budget Execution 2021'!$A:$A,'تنفيذ الميزانية  - جهات'!AZ1,'Budget Execution 2021'!$C:$C,$A$18)</f>
        <v>0</v>
      </c>
      <c r="BC18" s="17">
        <f t="shared" si="216"/>
        <v>0</v>
      </c>
      <c r="BD18" s="17">
        <f>SUMIFS('Budget Execution 2021'!$E:$E,'Budget Execution 2021'!$A:$A,'تنفيذ الميزانية  - جهات'!BD1,'Budget Execution 2021'!$C:$C,$A$18)</f>
        <v>0</v>
      </c>
      <c r="BE18" s="17">
        <f>SUMIFS('Budget Execution 2021'!$F:$F,'Budget Execution 2021'!$A:$A,'تنفيذ الميزانية  - جهات'!BD1,'Budget Execution 2021'!$C:$C,$A$18)</f>
        <v>0</v>
      </c>
      <c r="BF18" s="17">
        <f>SUMIFS('Budget Execution 2021'!$G:$G,'Budget Execution 2021'!$A:$A,'تنفيذ الميزانية  - جهات'!BD1,'Budget Execution 2021'!$C:$C,$A$18)</f>
        <v>0</v>
      </c>
      <c r="BG18" s="17">
        <f t="shared" si="217"/>
        <v>0</v>
      </c>
      <c r="BH18" s="17">
        <f>SUMIFS('Budget Execution 2021'!$E:$E,'Budget Execution 2021'!$A:$A,'تنفيذ الميزانية  - جهات'!BH1,'Budget Execution 2021'!$C:$C,$A$18)</f>
        <v>0</v>
      </c>
      <c r="BI18" s="17">
        <f>SUMIFS('Budget Execution 2021'!$F:$F,'Budget Execution 2021'!$A:$A,'تنفيذ الميزانية  - جهات'!BH1,'Budget Execution 2021'!$C:$C,$A$18)</f>
        <v>0</v>
      </c>
      <c r="BJ18" s="17">
        <f>SUMIFS('Budget Execution 2021'!$G:$G,'Budget Execution 2021'!$A:$A,'تنفيذ الميزانية  - جهات'!BH1,'Budget Execution 2021'!$C:$C,$A$18)</f>
        <v>0</v>
      </c>
      <c r="BK18" s="17">
        <f t="shared" si="218"/>
        <v>0</v>
      </c>
      <c r="BL18" s="17">
        <f>SUMIFS('Budget Execution 2021'!$E:$E,'Budget Execution 2021'!$A:$A,'تنفيذ الميزانية  - جهات'!BL1,'Budget Execution 2021'!$C:$C,$A$18)</f>
        <v>0</v>
      </c>
      <c r="BM18" s="17">
        <f>SUMIFS('Budget Execution 2021'!$F:$F,'Budget Execution 2021'!$A:$A,'تنفيذ الميزانية  - جهات'!BL1,'Budget Execution 2021'!$C:$C,$A$18)</f>
        <v>0</v>
      </c>
      <c r="BN18" s="17">
        <f>SUMIFS('Budget Execution 2021'!$G:$G,'Budget Execution 2021'!$A:$A,'تنفيذ الميزانية  - جهات'!BL1,'Budget Execution 2021'!$C:$C,$A$18)</f>
        <v>0</v>
      </c>
      <c r="BO18" s="17">
        <f t="shared" si="219"/>
        <v>0</v>
      </c>
      <c r="BP18" s="17">
        <f>SUMIFS('Budget Execution 2021'!$E:$E,'Budget Execution 2021'!$A:$A,'تنفيذ الميزانية  - جهات'!BP1,'Budget Execution 2021'!$C:$C,$A$18)</f>
        <v>0</v>
      </c>
      <c r="BQ18" s="17">
        <f>SUMIFS('Budget Execution 2021'!$F:$F,'Budget Execution 2021'!$A:$A,'تنفيذ الميزانية  - جهات'!BP1,'Budget Execution 2021'!$C:$C,$A$18)</f>
        <v>0</v>
      </c>
      <c r="BR18" s="17">
        <f>SUMIFS('Budget Execution 2021'!$G:$G,'Budget Execution 2021'!$A:$A,'تنفيذ الميزانية  - جهات'!BP1,'Budget Execution 2021'!$C:$C,$A$18)</f>
        <v>0</v>
      </c>
      <c r="BS18" s="17">
        <f t="shared" si="220"/>
        <v>0</v>
      </c>
      <c r="BT18" s="17">
        <f>SUMIFS('Budget Execution 2021'!$E:$E,'Budget Execution 2021'!$A:$A,'تنفيذ الميزانية  - جهات'!BT1,'Budget Execution 2021'!$C:$C,$A$18)</f>
        <v>0</v>
      </c>
      <c r="BU18" s="17">
        <f>SUMIFS('Budget Execution 2021'!$F:$F,'Budget Execution 2021'!$A:$A,'تنفيذ الميزانية  - جهات'!BT1,'Budget Execution 2021'!$C:$C,$A$18)</f>
        <v>0</v>
      </c>
      <c r="BV18" s="17">
        <f>SUMIFS('Budget Execution 2021'!$G:$G,'Budget Execution 2021'!$A:$A,'تنفيذ الميزانية  - جهات'!BT1,'Budget Execution 2021'!$C:$C,$A$18)</f>
        <v>0</v>
      </c>
      <c r="BW18" s="17">
        <f t="shared" si="221"/>
        <v>0</v>
      </c>
      <c r="BX18" s="17">
        <f>SUMIFS('Budget Execution 2021'!$E:$E,'Budget Execution 2021'!$A:$A,'تنفيذ الميزانية  - جهات'!BX1,'Budget Execution 2021'!$C:$C,$A$18)</f>
        <v>0</v>
      </c>
      <c r="BY18" s="17">
        <f>SUMIFS('Budget Execution 2021'!$F:$F,'Budget Execution 2021'!$A:$A,'تنفيذ الميزانية  - جهات'!BX1,'Budget Execution 2021'!$C:$C,$A$18)</f>
        <v>0</v>
      </c>
      <c r="BZ18" s="17">
        <f>SUMIFS('Budget Execution 2021'!$G:$G,'Budget Execution 2021'!$A:$A,'تنفيذ الميزانية  - جهات'!BX1,'Budget Execution 2021'!$C:$C,$A$18)</f>
        <v>0</v>
      </c>
      <c r="CA18" s="17">
        <f t="shared" si="222"/>
        <v>0</v>
      </c>
      <c r="CB18" s="17">
        <f>SUMIFS('Budget Execution 2021'!$E:$E,'Budget Execution 2021'!$A:$A,'تنفيذ الميزانية  - جهات'!CB1,'Budget Execution 2021'!$C:$C,$A$18)</f>
        <v>0</v>
      </c>
      <c r="CC18" s="17">
        <f>SUMIFS('Budget Execution 2021'!$F:$F,'Budget Execution 2021'!$A:$A,'تنفيذ الميزانية  - جهات'!CB1,'Budget Execution 2021'!$C:$C,$A$18)</f>
        <v>0</v>
      </c>
      <c r="CD18" s="17">
        <f>SUMIFS('Budget Execution 2021'!$G:$G,'Budget Execution 2021'!$A:$A,'تنفيذ الميزانية  - جهات'!CB1,'Budget Execution 2021'!$C:$C,$A$18)</f>
        <v>0</v>
      </c>
      <c r="CE18" s="17">
        <f t="shared" si="223"/>
        <v>0</v>
      </c>
      <c r="CF18" s="17">
        <f>SUMIFS('Budget Execution 2021'!$E:$E,'Budget Execution 2021'!$A:$A,'تنفيذ الميزانية  - جهات'!CF1,'Budget Execution 2021'!$C:$C,$A$18)</f>
        <v>0</v>
      </c>
      <c r="CG18" s="17">
        <f>SUMIFS('Budget Execution 2021'!$F:$F,'Budget Execution 2021'!$A:$A,'تنفيذ الميزانية  - جهات'!CF1,'Budget Execution 2021'!$C:$C,$A$18)</f>
        <v>0</v>
      </c>
      <c r="CH18" s="17">
        <f>SUMIFS('Budget Execution 2021'!$G:$G,'Budget Execution 2021'!$A:$A,'تنفيذ الميزانية  - جهات'!CF1,'Budget Execution 2021'!$C:$C,$A$18)</f>
        <v>0</v>
      </c>
      <c r="CI18" s="17">
        <f t="shared" si="224"/>
        <v>0</v>
      </c>
      <c r="CJ18" s="17">
        <f>SUMIFS('Budget Execution 2021'!$E:$E,'Budget Execution 2021'!$A:$A,'تنفيذ الميزانية  - جهات'!CJ1,'Budget Execution 2021'!$C:$C,$A$18)</f>
        <v>4839000000</v>
      </c>
      <c r="CK18" s="17">
        <f>SUMIFS('Budget Execution 2021'!$F:$F,'Budget Execution 2021'!$A:$A,'تنفيذ الميزانية  - جهات'!CJ1,'Budget Execution 2021'!$C:$C,$A$18)</f>
        <v>4916488000</v>
      </c>
      <c r="CL18" s="17">
        <f>SUMIFS('Budget Execution 2021'!$G:$G,'Budget Execution 2021'!$A:$A,'تنفيذ الميزانية  - جهات'!CJ1,'Budget Execution 2021'!$C:$C,$A$18)</f>
        <v>4914013697.829998</v>
      </c>
      <c r="CM18" s="17">
        <f t="shared" si="225"/>
        <v>-2474302.1700019836</v>
      </c>
      <c r="CN18" s="17">
        <f>SUMIFS('Budget Execution 2021'!$E:$E,'Budget Execution 2021'!$A:$A,'تنفيذ الميزانية  - جهات'!CN1,'Budget Execution 2021'!$C:$C,$A$18)</f>
        <v>0</v>
      </c>
      <c r="CO18" s="17">
        <f>SUMIFS('Budget Execution 2021'!$F:$F,'Budget Execution 2021'!$A:$A,'تنفيذ الميزانية  - جهات'!CN1,'Budget Execution 2021'!$C:$C,$A$18)</f>
        <v>0</v>
      </c>
      <c r="CP18" s="17">
        <f>SUMIFS('Budget Execution 2021'!$G:$G,'Budget Execution 2021'!$A:$A,'تنفيذ الميزانية  - جهات'!CN1,'Budget Execution 2021'!$C:$C,$A$18)</f>
        <v>0</v>
      </c>
      <c r="CQ18" s="17">
        <f t="shared" si="226"/>
        <v>0</v>
      </c>
      <c r="CR18" s="17">
        <f>SUMIFS('Budget Execution 2021'!$E:$E,'Budget Execution 2021'!$A:$A,'تنفيذ الميزانية  - جهات'!CR1,'Budget Execution 2021'!$C:$C,$A$18)</f>
        <v>0</v>
      </c>
      <c r="CS18" s="17">
        <f>SUMIFS('Budget Execution 2021'!$F:$F,'Budget Execution 2021'!$A:$A,'تنفيذ الميزانية  - جهات'!CR1,'Budget Execution 2021'!$C:$C,$A$18)</f>
        <v>0</v>
      </c>
      <c r="CT18" s="17">
        <f>SUMIFS('Budget Execution 2021'!$G:$G,'Budget Execution 2021'!$A:$A,'تنفيذ الميزانية  - جهات'!CR1,'Budget Execution 2021'!$C:$C,$A$18)</f>
        <v>0</v>
      </c>
      <c r="CU18" s="17">
        <f t="shared" si="227"/>
        <v>0</v>
      </c>
      <c r="CV18" s="17">
        <f>SUMIFS('Budget Execution 2021'!$E:$E,'Budget Execution 2021'!$A:$A,'تنفيذ الميزانية  - جهات'!CV1,'Budget Execution 2021'!$C:$C,$A$18)</f>
        <v>0</v>
      </c>
      <c r="CW18" s="17">
        <f>SUMIFS('Budget Execution 2021'!$F:$F,'Budget Execution 2021'!$A:$A,'تنفيذ الميزانية  - جهات'!CV1,'Budget Execution 2021'!$C:$C,$A$18)</f>
        <v>0</v>
      </c>
      <c r="CX18" s="17">
        <f>SUMIFS('Budget Execution 2021'!$G:$G,'Budget Execution 2021'!$A:$A,'تنفيذ الميزانية  - جهات'!CV1,'Budget Execution 2021'!$C:$C,$A$18)</f>
        <v>0</v>
      </c>
      <c r="CY18" s="17">
        <f t="shared" si="228"/>
        <v>0</v>
      </c>
      <c r="CZ18" s="17">
        <f>SUMIFS('Budget Execution 2021'!$E:$E,'Budget Execution 2021'!$A:$A,'تنفيذ الميزانية  - جهات'!CZ1,'Budget Execution 2021'!$C:$C,$A$18)</f>
        <v>0</v>
      </c>
      <c r="DA18" s="17">
        <f>SUMIFS('Budget Execution 2021'!$F:$F,'Budget Execution 2021'!$A:$A,'تنفيذ الميزانية  - جهات'!CZ1,'Budget Execution 2021'!$C:$C,$A$18)</f>
        <v>0</v>
      </c>
      <c r="DB18" s="17">
        <f>SUMIFS('Budget Execution 2021'!$G:$G,'Budget Execution 2021'!$A:$A,'تنفيذ الميزانية  - جهات'!CZ1,'Budget Execution 2021'!$C:$C,$A$18)</f>
        <v>0</v>
      </c>
      <c r="DC18" s="17">
        <f t="shared" si="229"/>
        <v>0</v>
      </c>
      <c r="DD18" s="17">
        <f>SUMIFS('Budget Execution 2021'!$E:$E,'Budget Execution 2021'!$A:$A,'تنفيذ الميزانية  - جهات'!DD1,'Budget Execution 2021'!$C:$C,$A$18)</f>
        <v>0</v>
      </c>
      <c r="DE18" s="17">
        <f>SUMIFS('Budget Execution 2021'!$F:$F,'Budget Execution 2021'!$A:$A,'تنفيذ الميزانية  - جهات'!DD1,'Budget Execution 2021'!$C:$C,$A$18)</f>
        <v>0</v>
      </c>
      <c r="DF18" s="17">
        <f>SUMIFS('Budget Execution 2021'!$G:$G,'Budget Execution 2021'!$A:$A,'تنفيذ الميزانية  - جهات'!DD1,'Budget Execution 2021'!$C:$C,$A$18)</f>
        <v>0</v>
      </c>
      <c r="DG18" s="17">
        <f t="shared" si="230"/>
        <v>0</v>
      </c>
      <c r="DH18" s="17">
        <f>SUMIFS('Budget Execution 2021'!$E:$E,'Budget Execution 2021'!$A:$A,'تنفيذ الميزانية  - جهات'!DH1,'Budget Execution 2021'!$C:$C,$A$18)</f>
        <v>0</v>
      </c>
      <c r="DI18" s="17">
        <f>SUMIFS('Budget Execution 2021'!$F:$F,'Budget Execution 2021'!$A:$A,'تنفيذ الميزانية  - جهات'!DH1,'Budget Execution 2021'!$C:$C,$A$18)</f>
        <v>0</v>
      </c>
      <c r="DJ18" s="17">
        <f>SUMIFS('Budget Execution 2021'!$G:$G,'Budget Execution 2021'!$A:$A,'تنفيذ الميزانية  - جهات'!DH1,'Budget Execution 2021'!$C:$C,$A$18)</f>
        <v>0</v>
      </c>
      <c r="DK18" s="17">
        <f t="shared" si="231"/>
        <v>0</v>
      </c>
      <c r="DL18" s="17">
        <f>SUMIFS('Budget Execution 2021'!$E:$E,'Budget Execution 2021'!$A:$A,'تنفيذ الميزانية  - جهات'!DL1,'Budget Execution 2021'!$C:$C,$A$18)</f>
        <v>0</v>
      </c>
      <c r="DM18" s="17">
        <f>SUMIFS('Budget Execution 2021'!$F:$F,'Budget Execution 2021'!$A:$A,'تنفيذ الميزانية  - جهات'!DL1,'Budget Execution 2021'!$C:$C,$A$18)</f>
        <v>0</v>
      </c>
      <c r="DN18" s="17">
        <f>SUMIFS('Budget Execution 2021'!$G:$G,'Budget Execution 2021'!$A:$A,'تنفيذ الميزانية  - جهات'!DL1,'Budget Execution 2021'!$C:$C,$A$18)</f>
        <v>0</v>
      </c>
      <c r="DO18" s="17">
        <f t="shared" si="232"/>
        <v>0</v>
      </c>
      <c r="DP18" s="17">
        <f>SUMIFS('Budget Execution 2021'!$E:$E,'Budget Execution 2021'!$A:$A,'تنفيذ الميزانية  - جهات'!DP1,'Budget Execution 2021'!$C:$C,$A$18)</f>
        <v>0</v>
      </c>
      <c r="DQ18" s="17">
        <f>SUMIFS('Budget Execution 2021'!$F:$F,'Budget Execution 2021'!$A:$A,'تنفيذ الميزانية  - جهات'!DP1,'Budget Execution 2021'!$C:$C,$A$18)</f>
        <v>0</v>
      </c>
      <c r="DR18" s="17">
        <f>SUMIFS('Budget Execution 2021'!$G:$G,'Budget Execution 2021'!$A:$A,'تنفيذ الميزانية  - جهات'!DP1,'Budget Execution 2021'!$C:$C,$A$18)</f>
        <v>0</v>
      </c>
      <c r="DS18" s="17">
        <f t="shared" si="233"/>
        <v>0</v>
      </c>
      <c r="DT18" s="17">
        <f>SUMIFS('Budget Execution 2021'!$E:$E,'Budget Execution 2021'!$A:$A,'تنفيذ الميزانية  - جهات'!DT1,'Budget Execution 2021'!$C:$C,$A$18)</f>
        <v>0</v>
      </c>
      <c r="DU18" s="17">
        <f>SUMIFS('Budget Execution 2021'!$F:$F,'Budget Execution 2021'!$A:$A,'تنفيذ الميزانية  - جهات'!DT1,'Budget Execution 2021'!$C:$C,$A$18)</f>
        <v>0</v>
      </c>
      <c r="DV18" s="17">
        <f>SUMIFS('Budget Execution 2021'!$G:$G,'Budget Execution 2021'!$A:$A,'تنفيذ الميزانية  - جهات'!DT1,'Budget Execution 2021'!$C:$C,$A$18)</f>
        <v>0</v>
      </c>
      <c r="DW18" s="17">
        <f t="shared" si="234"/>
        <v>0</v>
      </c>
      <c r="DX18" s="17">
        <f>SUMIFS('Budget Execution 2021'!$E:$E,'Budget Execution 2021'!$A:$A,'تنفيذ الميزانية  - جهات'!DX1,'Budget Execution 2021'!$C:$C,$A$18)</f>
        <v>0</v>
      </c>
      <c r="DY18" s="17">
        <f>SUMIFS('Budget Execution 2021'!$F:$F,'Budget Execution 2021'!$A:$A,'تنفيذ الميزانية  - جهات'!DX1,'Budget Execution 2021'!$C:$C,$A$18)</f>
        <v>0</v>
      </c>
      <c r="DZ18" s="17">
        <f>SUMIFS('Budget Execution 2021'!$G:$G,'Budget Execution 2021'!$A:$A,'تنفيذ الميزانية  - جهات'!DX1,'Budget Execution 2021'!$C:$C,$A$18)</f>
        <v>0</v>
      </c>
      <c r="EA18" s="17">
        <f t="shared" si="235"/>
        <v>0</v>
      </c>
      <c r="EB18" s="17">
        <f>SUMIFS('Budget Execution 2021'!$E:$E,'Budget Execution 2021'!$A:$A,'تنفيذ الميزانية  - جهات'!EB1,'Budget Execution 2021'!$C:$C,$A$18)</f>
        <v>0</v>
      </c>
      <c r="EC18" s="17">
        <f>SUMIFS('Budget Execution 2021'!$F:$F,'Budget Execution 2021'!$A:$A,'تنفيذ الميزانية  - جهات'!EB1,'Budget Execution 2021'!$C:$C,$A$18)</f>
        <v>0</v>
      </c>
      <c r="ED18" s="17">
        <f>SUMIFS('Budget Execution 2021'!$G:$G,'Budget Execution 2021'!$A:$A,'تنفيذ الميزانية  - جهات'!EB1,'Budget Execution 2021'!$C:$C,$A$18)</f>
        <v>0</v>
      </c>
      <c r="EE18" s="17">
        <f t="shared" si="236"/>
        <v>0</v>
      </c>
      <c r="EF18" s="17">
        <f>SUMIFS('Budget Execution 2021'!$E:$E,'Budget Execution 2021'!$A:$A,'تنفيذ الميزانية  - جهات'!EF1,'Budget Execution 2021'!$C:$C,$A$18)</f>
        <v>0</v>
      </c>
      <c r="EG18" s="17">
        <f>SUMIFS('Budget Execution 2021'!$F:$F,'Budget Execution 2021'!$A:$A,'تنفيذ الميزانية  - جهات'!EF1,'Budget Execution 2021'!$C:$C,$A$18)</f>
        <v>0</v>
      </c>
      <c r="EH18" s="17">
        <f>SUMIFS('Budget Execution 2021'!$G:$G,'Budget Execution 2021'!$A:$A,'تنفيذ الميزانية  - جهات'!EF1,'Budget Execution 2021'!$C:$C,$A$18)</f>
        <v>0</v>
      </c>
      <c r="EI18" s="17">
        <f t="shared" si="237"/>
        <v>0</v>
      </c>
      <c r="EJ18" s="17">
        <f>SUMIFS('Budget Execution 2021'!$E:$E,'Budget Execution 2021'!$A:$A,'تنفيذ الميزانية  - جهات'!EJ1,'Budget Execution 2021'!$C:$C,$A$18)</f>
        <v>0</v>
      </c>
      <c r="EK18" s="17">
        <f>SUMIFS('Budget Execution 2021'!$F:$F,'Budget Execution 2021'!$A:$A,'تنفيذ الميزانية  - جهات'!EJ1,'Budget Execution 2021'!$C:$C,$A$18)</f>
        <v>0</v>
      </c>
      <c r="EL18" s="17">
        <f>SUMIFS('Budget Execution 2021'!$G:$G,'Budget Execution 2021'!$A:$A,'تنفيذ الميزانية  - جهات'!EJ1,'Budget Execution 2021'!$C:$C,$A$18)</f>
        <v>0</v>
      </c>
      <c r="EM18" s="17">
        <f t="shared" si="238"/>
        <v>0</v>
      </c>
      <c r="EN18" s="17">
        <f>SUMIFS('Budget Execution 2021'!$E:$E,'Budget Execution 2021'!$A:$A,'تنفيذ الميزانية  - جهات'!EN1,'Budget Execution 2021'!$C:$C,$A$18)</f>
        <v>0</v>
      </c>
      <c r="EO18" s="17">
        <f>SUMIFS('Budget Execution 2021'!$F:$F,'Budget Execution 2021'!$A:$A,'تنفيذ الميزانية  - جهات'!EN1,'Budget Execution 2021'!$C:$C,$A$18)</f>
        <v>0</v>
      </c>
      <c r="EP18" s="17">
        <f>SUMIFS('Budget Execution 2021'!$G:$G,'Budget Execution 2021'!$A:$A,'تنفيذ الميزانية  - جهات'!EN1,'Budget Execution 2021'!$C:$C,$A$18)</f>
        <v>0</v>
      </c>
      <c r="EQ18" s="17">
        <f t="shared" si="239"/>
        <v>0</v>
      </c>
      <c r="ER18" s="17">
        <f>SUMIFS('Budget Execution 2021'!$E:$E,'Budget Execution 2021'!$A:$A,'تنفيذ الميزانية  - جهات'!ER1,'Budget Execution 2021'!$C:$C,$A$18)</f>
        <v>0</v>
      </c>
      <c r="ES18" s="17">
        <f>SUMIFS('Budget Execution 2021'!$F:$F,'Budget Execution 2021'!$A:$A,'تنفيذ الميزانية  - جهات'!ER1,'Budget Execution 2021'!$C:$C,$A$18)</f>
        <v>0</v>
      </c>
      <c r="ET18" s="17">
        <f>SUMIFS('Budget Execution 2021'!$G:$G,'Budget Execution 2021'!$A:$A,'تنفيذ الميزانية  - جهات'!ER1,'Budget Execution 2021'!$C:$C,$A$18)</f>
        <v>0</v>
      </c>
      <c r="EU18" s="17">
        <f t="shared" si="240"/>
        <v>0</v>
      </c>
      <c r="EV18" s="17">
        <f>SUMIFS('Budget Execution 2021'!$E:$E,'Budget Execution 2021'!$A:$A,'تنفيذ الميزانية  - جهات'!EV1,'Budget Execution 2021'!$C:$C,$A$18)</f>
        <v>0</v>
      </c>
      <c r="EW18" s="17">
        <f>SUMIFS('Budget Execution 2021'!$F:$F,'Budget Execution 2021'!$A:$A,'تنفيذ الميزانية  - جهات'!EV1,'Budget Execution 2021'!$C:$C,$A$18)</f>
        <v>0</v>
      </c>
      <c r="EX18" s="17">
        <f>SUMIFS('Budget Execution 2021'!$G:$G,'Budget Execution 2021'!$A:$A,'تنفيذ الميزانية  - جهات'!EV1,'Budget Execution 2021'!$C:$C,$A$18)</f>
        <v>0</v>
      </c>
      <c r="EY18" s="17">
        <f t="shared" si="241"/>
        <v>0</v>
      </c>
      <c r="EZ18" s="17">
        <f>SUMIFS('Budget Execution 2021'!$E:$E,'Budget Execution 2021'!$A:$A,'تنفيذ الميزانية  - جهات'!EZ1,'Budget Execution 2021'!$C:$C,$A$18)</f>
        <v>0</v>
      </c>
      <c r="FA18" s="17">
        <f>SUMIFS('Budget Execution 2021'!$F:$F,'Budget Execution 2021'!$A:$A,'تنفيذ الميزانية  - جهات'!EZ1,'Budget Execution 2021'!$C:$C,$A$18)</f>
        <v>0</v>
      </c>
      <c r="FB18" s="17">
        <f>SUMIFS('Budget Execution 2021'!$G:$G,'Budget Execution 2021'!$A:$A,'تنفيذ الميزانية  - جهات'!EZ1,'Budget Execution 2021'!$C:$C,$A$18)</f>
        <v>0</v>
      </c>
      <c r="FC18" s="17">
        <f t="shared" si="242"/>
        <v>0</v>
      </c>
      <c r="FD18" s="17">
        <f>SUMIFS('Budget Execution 2021'!$E:$E,'Budget Execution 2021'!$A:$A,'تنفيذ الميزانية  - جهات'!FD1,'Budget Execution 2021'!$C:$C,$A$18)</f>
        <v>0</v>
      </c>
      <c r="FE18" s="17">
        <f>SUMIFS('Budget Execution 2021'!$F:$F,'Budget Execution 2021'!$A:$A,'تنفيذ الميزانية  - جهات'!FD1,'Budget Execution 2021'!$C:$C,$A$18)</f>
        <v>0</v>
      </c>
      <c r="FF18" s="17">
        <f>SUMIFS('Budget Execution 2021'!$G:$G,'Budget Execution 2021'!$A:$A,'تنفيذ الميزانية  - جهات'!FD1,'Budget Execution 2021'!$C:$C,$A$18)</f>
        <v>0</v>
      </c>
      <c r="FG18" s="17">
        <f t="shared" si="243"/>
        <v>0</v>
      </c>
      <c r="FH18" s="17">
        <f>SUMIFS('Budget Execution 2021'!$E:$E,'Budget Execution 2021'!$A:$A,'تنفيذ الميزانية  - جهات'!FH1,'Budget Execution 2021'!$C:$C,$A$18)</f>
        <v>0</v>
      </c>
      <c r="FI18" s="17">
        <f>SUMIFS('Budget Execution 2021'!$F:$F,'Budget Execution 2021'!$A:$A,'تنفيذ الميزانية  - جهات'!FH1,'Budget Execution 2021'!$C:$C,$A$18)</f>
        <v>0</v>
      </c>
      <c r="FJ18" s="17">
        <f>SUMIFS('Budget Execution 2021'!$G:$G,'Budget Execution 2021'!$A:$A,'تنفيذ الميزانية  - جهات'!FH1,'Budget Execution 2021'!$C:$C,$A$18)</f>
        <v>0</v>
      </c>
      <c r="FK18" s="17">
        <f t="shared" si="244"/>
        <v>0</v>
      </c>
      <c r="FL18" s="17">
        <f>SUMIFS('Budget Execution 2021'!$E:$E,'Budget Execution 2021'!$A:$A,'تنفيذ الميزانية  - جهات'!FL1,'Budget Execution 2021'!$C:$C,$A$18)</f>
        <v>0</v>
      </c>
      <c r="FM18" s="17">
        <f>SUMIFS('Budget Execution 2021'!$F:$F,'Budget Execution 2021'!$A:$A,'تنفيذ الميزانية  - جهات'!FL1,'Budget Execution 2021'!$C:$C,$A$18)</f>
        <v>0</v>
      </c>
      <c r="FN18" s="17">
        <f>SUMIFS('Budget Execution 2021'!$G:$G,'Budget Execution 2021'!$A:$A,'تنفيذ الميزانية  - جهات'!FL1,'Budget Execution 2021'!$C:$C,$A$18)</f>
        <v>0</v>
      </c>
      <c r="FO18" s="17">
        <f t="shared" si="245"/>
        <v>0</v>
      </c>
      <c r="FP18" s="17">
        <f>SUMIFS('Budget Execution 2021'!$E:$E,'Budget Execution 2021'!$A:$A,'تنفيذ الميزانية  - جهات'!FP1,'Budget Execution 2021'!$C:$C,$A$18)</f>
        <v>0</v>
      </c>
      <c r="FQ18" s="17">
        <f>SUMIFS('Budget Execution 2021'!$F:$F,'Budget Execution 2021'!$A:$A,'تنفيذ الميزانية  - جهات'!FP1,'Budget Execution 2021'!$C:$C,$A$18)</f>
        <v>0</v>
      </c>
      <c r="FR18" s="17">
        <f>SUMIFS('Budget Execution 2021'!$G:$G,'Budget Execution 2021'!$A:$A,'تنفيذ الميزانية  - جهات'!FP1,'Budget Execution 2021'!$C:$C,$A$18)</f>
        <v>0</v>
      </c>
      <c r="FS18" s="17">
        <f t="shared" si="246"/>
        <v>0</v>
      </c>
      <c r="FT18" s="17">
        <f>SUMIFS('Budget Execution 2021'!$E:$E,'Budget Execution 2021'!$A:$A,'تنفيذ الميزانية  - جهات'!FT1,'Budget Execution 2021'!$C:$C,$A$18)</f>
        <v>0</v>
      </c>
      <c r="FU18" s="17">
        <f>SUMIFS('Budget Execution 2021'!$F:$F,'Budget Execution 2021'!$A:$A,'تنفيذ الميزانية  - جهات'!FT1,'Budget Execution 2021'!$C:$C,$A$18)</f>
        <v>0</v>
      </c>
      <c r="FV18" s="17">
        <f>SUMIFS('Budget Execution 2021'!$G:$G,'Budget Execution 2021'!$A:$A,'تنفيذ الميزانية  - جهات'!FT1,'Budget Execution 2021'!$C:$C,$A$18)</f>
        <v>0</v>
      </c>
      <c r="FW18" s="17">
        <f t="shared" si="247"/>
        <v>0</v>
      </c>
      <c r="FX18" s="17">
        <f>SUMIFS('Budget Execution 2021'!$E:$E,'Budget Execution 2021'!$A:$A,'تنفيذ الميزانية  - جهات'!FX1,'Budget Execution 2021'!$C:$C,$A$18)</f>
        <v>0</v>
      </c>
      <c r="FY18" s="17">
        <f>SUMIFS('Budget Execution 2021'!$F:$F,'Budget Execution 2021'!$A:$A,'تنفيذ الميزانية  - جهات'!FX1,'Budget Execution 2021'!$C:$C,$A$18)</f>
        <v>0</v>
      </c>
      <c r="FZ18" s="17">
        <f>SUMIFS('Budget Execution 2021'!$G:$G,'Budget Execution 2021'!$A:$A,'تنفيذ الميزانية  - جهات'!FX1,'Budget Execution 2021'!$C:$C,$A$18)</f>
        <v>0</v>
      </c>
      <c r="GA18" s="17">
        <f t="shared" si="248"/>
        <v>0</v>
      </c>
      <c r="GB18" s="17">
        <f>SUMIFS('Budget Execution 2021'!$E:$E,'Budget Execution 2021'!$A:$A,'تنفيذ الميزانية  - جهات'!GB1,'Budget Execution 2021'!$C:$C,$A$18)</f>
        <v>0</v>
      </c>
      <c r="GC18" s="17">
        <f>SUMIFS('Budget Execution 2021'!$F:$F,'Budget Execution 2021'!$A:$A,'تنفيذ الميزانية  - جهات'!GB1,'Budget Execution 2021'!$C:$C,$A$18)</f>
        <v>0</v>
      </c>
      <c r="GD18" s="17">
        <f>SUMIFS('Budget Execution 2021'!$G:$G,'Budget Execution 2021'!$A:$A,'تنفيذ الميزانية  - جهات'!GB1,'Budget Execution 2021'!$C:$C,$A$18)</f>
        <v>0</v>
      </c>
      <c r="GE18" s="17">
        <f t="shared" si="249"/>
        <v>0</v>
      </c>
      <c r="GF18" s="17">
        <f>SUMIFS('Budget Execution 2021'!$E:$E,'Budget Execution 2021'!$A:$A,'تنفيذ الميزانية  - جهات'!GF1,'Budget Execution 2021'!$C:$C,$A$18)</f>
        <v>0</v>
      </c>
      <c r="GG18" s="17">
        <f>SUMIFS('Budget Execution 2021'!$F:$F,'Budget Execution 2021'!$A:$A,'تنفيذ الميزانية  - جهات'!GF1,'Budget Execution 2021'!$C:$C,$A$18)</f>
        <v>0</v>
      </c>
      <c r="GH18" s="17">
        <f>SUMIFS('Budget Execution 2021'!$G:$G,'Budget Execution 2021'!$A:$A,'تنفيذ الميزانية  - جهات'!GF1,'Budget Execution 2021'!$C:$C,$A$18)</f>
        <v>0</v>
      </c>
      <c r="GI18" s="17">
        <f t="shared" si="250"/>
        <v>0</v>
      </c>
      <c r="GJ18" s="17">
        <f>SUMIFS('Budget Execution 2021'!$E:$E,'Budget Execution 2021'!$A:$A,'تنفيذ الميزانية  - جهات'!GJ1,'Budget Execution 2021'!$C:$C,$A$18)</f>
        <v>0</v>
      </c>
      <c r="GK18" s="17">
        <f>SUMIFS('Budget Execution 2021'!$F:$F,'Budget Execution 2021'!$A:$A,'تنفيذ الميزانية  - جهات'!GJ1,'Budget Execution 2021'!$C:$C,$A$18)</f>
        <v>0</v>
      </c>
      <c r="GL18" s="17">
        <f>SUMIFS('Budget Execution 2021'!$G:$G,'Budget Execution 2021'!$A:$A,'تنفيذ الميزانية  - جهات'!GJ1,'Budget Execution 2021'!$C:$C,$A$18)</f>
        <v>0</v>
      </c>
      <c r="GM18" s="17">
        <f t="shared" si="251"/>
        <v>0</v>
      </c>
    </row>
    <row r="19" spans="1:195" s="9" customFormat="1" ht="30" customHeight="1" thickBot="1">
      <c r="A19" s="15" t="s">
        <v>91</v>
      </c>
      <c r="B19" s="16" t="s">
        <v>9</v>
      </c>
      <c r="C19"/>
      <c r="D19" s="17">
        <f t="shared" si="205"/>
        <v>7407340000</v>
      </c>
      <c r="E19" s="17">
        <f t="shared" si="206"/>
        <v>7580257204.1999998</v>
      </c>
      <c r="F19" s="17">
        <f t="shared" si="207"/>
        <v>1741806031.3800001</v>
      </c>
      <c r="G19" s="17">
        <f t="shared" si="98"/>
        <v>-5838451172.8199997</v>
      </c>
      <c r="H19" s="17">
        <f>SUMIFS('Budget Execution 2021'!$E:$E,'Budget Execution 2021'!$A:$A,'تنفيذ الميزانية  - جهات'!H1,'Budget Execution 2021'!$C:$C,$A$19)</f>
        <v>0</v>
      </c>
      <c r="I19" s="17">
        <f>SUMIFS('Budget Execution 2021'!$F:$F,'Budget Execution 2021'!$A:$A,'تنفيذ الميزانية  - جهات'!H1,'Budget Execution 2021'!$C:$C,$A$19)</f>
        <v>2493000</v>
      </c>
      <c r="J19" s="17">
        <f>SUMIFS('Budget Execution 2021'!$G:$G,'Budget Execution 2021'!$A:$A,'تنفيذ الميزانية  - جهات'!H1,'Budget Execution 2021'!$C:$C,$A$19)</f>
        <v>2492840.9999999995</v>
      </c>
      <c r="K19" s="17">
        <f t="shared" si="100"/>
        <v>-159.00000000046566</v>
      </c>
      <c r="L19" s="17">
        <f>SUMIFS('Budget Execution 2021'!$E:$E,'Budget Execution 2021'!$A:$A,'تنفيذ الميزانية  - جهات'!L1,'Budget Execution 2021'!$C:$C,$A$19)</f>
        <v>0</v>
      </c>
      <c r="M19" s="17">
        <f>SUMIFS('Budget Execution 2021'!$F:$F,'Budget Execution 2021'!$A:$A,'تنفيذ الميزانية  - جهات'!L1,'Budget Execution 2021'!$C:$C,$A$19)</f>
        <v>0</v>
      </c>
      <c r="N19" s="17">
        <f>SUMIFS('Budget Execution 2021'!$G:$G,'Budget Execution 2021'!$A:$A,'تنفيذ الميزانية  - جهات'!L1,'Budget Execution 2021'!$C:$C,$A$19)</f>
        <v>-9.0949470177292824E-13</v>
      </c>
      <c r="O19" s="17">
        <f t="shared" si="102"/>
        <v>-9.0949470177292824E-13</v>
      </c>
      <c r="P19" s="17">
        <f>SUMIFS('Budget Execution 2021'!$E:$E,'Budget Execution 2021'!$A:$A,'تنفيذ الميزانية  - جهات'!P1,'Budget Execution 2021'!$C:$C,$A$19)</f>
        <v>0</v>
      </c>
      <c r="Q19" s="17">
        <f>SUMIFS('Budget Execution 2021'!$F:$F,'Budget Execution 2021'!$A:$A,'تنفيذ الميزانية  - جهات'!P1,'Budget Execution 2021'!$C:$C,$A$19)</f>
        <v>0</v>
      </c>
      <c r="R19" s="17">
        <f>SUMIFS('Budget Execution 2021'!$G:$G,'Budget Execution 2021'!$A:$A,'تنفيذ الميزانية  - جهات'!P1,'Budget Execution 2021'!$C:$C,$A$19)</f>
        <v>0</v>
      </c>
      <c r="S19" s="17">
        <f t="shared" si="105"/>
        <v>0</v>
      </c>
      <c r="T19" s="17">
        <f>SUMIFS('Budget Execution 2021'!$E:$E,'Budget Execution 2021'!$A:$A,'تنفيذ الميزانية  - جهات'!T1,'Budget Execution 2021'!$C:$C,$A$19)</f>
        <v>0</v>
      </c>
      <c r="U19" s="17">
        <f>SUMIFS('Budget Execution 2021'!$F:$F,'Budget Execution 2021'!$A:$A,'تنفيذ الميزانية  - جهات'!T1,'Budget Execution 2021'!$C:$C,$A$19)</f>
        <v>232000</v>
      </c>
      <c r="V19" s="17">
        <f>SUMIFS('Budget Execution 2021'!$G:$G,'Budget Execution 2021'!$A:$A,'تنفيذ الميزانية  - جهات'!T1,'Budget Execution 2021'!$C:$C,$A$19)</f>
        <v>231307.42000002856</v>
      </c>
      <c r="W19" s="17">
        <f t="shared" si="208"/>
        <v>-692.57999997143634</v>
      </c>
      <c r="X19" s="17">
        <f>SUMIFS('Budget Execution 2021'!$E:$E,'Budget Execution 2021'!$A:$A,'تنفيذ الميزانية  - جهات'!X1,'Budget Execution 2021'!$C:$C,$A$19)</f>
        <v>0</v>
      </c>
      <c r="Y19" s="17">
        <f>SUMIFS('Budget Execution 2021'!$F:$F,'Budget Execution 2021'!$A:$A,'تنفيذ الميزانية  - جهات'!X1,'Budget Execution 2021'!$C:$C,$A$19)</f>
        <v>0</v>
      </c>
      <c r="Z19" s="17">
        <f>SUMIFS('Budget Execution 2021'!$G:$G,'Budget Execution 2021'!$A:$A,'تنفيذ الميزانية  - جهات'!X1,'Budget Execution 2021'!$C:$C,$A$19)</f>
        <v>0</v>
      </c>
      <c r="AA19" s="17">
        <f t="shared" si="209"/>
        <v>0</v>
      </c>
      <c r="AB19" s="17">
        <f>SUMIFS('Budget Execution 2021'!$E:$E,'Budget Execution 2021'!$A:$A,'تنفيذ الميزانية  - جهات'!AB1,'Budget Execution 2021'!$C:$C,$A$19)</f>
        <v>0</v>
      </c>
      <c r="AC19" s="17">
        <f>SUMIFS('Budget Execution 2021'!$F:$F,'Budget Execution 2021'!$A:$A,'تنفيذ الميزانية  - جهات'!AB1,'Budget Execution 2021'!$C:$C,$A$19)</f>
        <v>0</v>
      </c>
      <c r="AD19" s="17">
        <f>SUMIFS('Budget Execution 2021'!$G:$G,'Budget Execution 2021'!$A:$A,'تنفيذ الميزانية  - جهات'!AB1,'Budget Execution 2021'!$C:$C,$A$19)</f>
        <v>0</v>
      </c>
      <c r="AE19" s="17">
        <f t="shared" si="210"/>
        <v>0</v>
      </c>
      <c r="AF19" s="17">
        <f>SUMIFS('Budget Execution 2021'!$E:$E,'Budget Execution 2021'!$A:$A,'تنفيذ الميزانية  - جهات'!AF1,'Budget Execution 2021'!$C:$C,$A$19)</f>
        <v>0</v>
      </c>
      <c r="AG19" s="17">
        <f>SUMIFS('Budget Execution 2021'!$F:$F,'Budget Execution 2021'!$A:$A,'تنفيذ الميزانية  - جهات'!AF1,'Budget Execution 2021'!$C:$C,$A$19)</f>
        <v>1496000</v>
      </c>
      <c r="AH19" s="17">
        <f>SUMIFS('Budget Execution 2021'!$G:$G,'Budget Execution 2021'!$A:$A,'تنفيذ الميزانية  - جهات'!AF1,'Budget Execution 2021'!$C:$C,$A$19)</f>
        <v>1352606.9000000046</v>
      </c>
      <c r="AI19" s="17">
        <f t="shared" si="211"/>
        <v>-143393.09999999544</v>
      </c>
      <c r="AJ19" s="17">
        <f>SUMIFS('Budget Execution 2021'!$E:$E,'Budget Execution 2021'!$A:$A,'تنفيذ الميزانية  - جهات'!AJ1,'Budget Execution 2021'!$C:$C,$A$19)</f>
        <v>0</v>
      </c>
      <c r="AK19" s="17">
        <f>SUMIFS('Budget Execution 2021'!$F:$F,'Budget Execution 2021'!$A:$A,'تنفيذ الميزانية  - جهات'!AJ1,'Budget Execution 2021'!$C:$C,$A$19)</f>
        <v>0</v>
      </c>
      <c r="AL19" s="17">
        <f>SUMIFS('Budget Execution 2021'!$G:$G,'Budget Execution 2021'!$A:$A,'تنفيذ الميزانية  - جهات'!AJ1,'Budget Execution 2021'!$C:$C,$A$19)</f>
        <v>1.1641532182693481E-10</v>
      </c>
      <c r="AM19" s="17">
        <f t="shared" si="212"/>
        <v>1.1641532182693481E-10</v>
      </c>
      <c r="AN19" s="17">
        <f>SUMIFS('Budget Execution 2021'!$E:$E,'Budget Execution 2021'!$A:$A,'تنفيذ الميزانية  - جهات'!AN1,'Budget Execution 2021'!$C:$C,$A$19)</f>
        <v>0</v>
      </c>
      <c r="AO19" s="17">
        <f>SUMIFS('Budget Execution 2021'!$F:$F,'Budget Execution 2021'!$A:$A,'تنفيذ الميزانية  - جهات'!AN1,'Budget Execution 2021'!$C:$C,$A$19)</f>
        <v>1055361</v>
      </c>
      <c r="AP19" s="17">
        <f>SUMIFS('Budget Execution 2021'!$G:$G,'Budget Execution 2021'!$A:$A,'تنفيذ الميزانية  - جهات'!AN1,'Budget Execution 2021'!$C:$C,$A$19)</f>
        <v>1055360.9999999998</v>
      </c>
      <c r="AQ19" s="17">
        <f t="shared" si="213"/>
        <v>0</v>
      </c>
      <c r="AR19" s="17">
        <f>SUMIFS('Budget Execution 2021'!$E:$E,'Budget Execution 2021'!$A:$A,'تنفيذ الميزانية  - جهات'!AR1,'Budget Execution 2021'!$C:$C,$A$19)</f>
        <v>0</v>
      </c>
      <c r="AS19" s="17">
        <f>SUMIFS('Budget Execution 2021'!$F:$F,'Budget Execution 2021'!$A:$A,'تنفيذ الميزانية  - جهات'!AR1,'Budget Execution 2021'!$C:$C,$A$19)</f>
        <v>0</v>
      </c>
      <c r="AT19" s="17">
        <f>SUMIFS('Budget Execution 2021'!$G:$G,'Budget Execution 2021'!$A:$A,'تنفيذ الميزانية  - جهات'!AR1,'Budget Execution 2021'!$C:$C,$A$19)</f>
        <v>0</v>
      </c>
      <c r="AU19" s="17">
        <f t="shared" si="214"/>
        <v>0</v>
      </c>
      <c r="AV19" s="17">
        <f>SUMIFS('Budget Execution 2021'!$E:$E,'Budget Execution 2021'!$A:$A,'تنفيذ الميزانية  - جهات'!AV1,'Budget Execution 2021'!$C:$C,$A$19)</f>
        <v>49999.999999999993</v>
      </c>
      <c r="AW19" s="17">
        <f>SUMIFS('Budget Execution 2021'!$F:$F,'Budget Execution 2021'!$A:$A,'تنفيذ الميزانية  - جهات'!AV1,'Budget Execution 2021'!$C:$C,$A$19)</f>
        <v>1937100.0000000005</v>
      </c>
      <c r="AX19" s="17">
        <f>SUMIFS('Budget Execution 2021'!$G:$G,'Budget Execution 2021'!$A:$A,'تنفيذ الميزانية  - جهات'!AV1,'Budget Execution 2021'!$C:$C,$A$19)</f>
        <v>1922054.79</v>
      </c>
      <c r="AY19" s="17">
        <f t="shared" si="215"/>
        <v>-15045.210000000428</v>
      </c>
      <c r="AZ19" s="17">
        <f>SUMIFS('Budget Execution 2021'!$E:$E,'Budget Execution 2021'!$A:$A,'تنفيذ الميزانية  - جهات'!AZ1,'Budget Execution 2021'!$C:$C,$A$19)</f>
        <v>0</v>
      </c>
      <c r="BA19" s="17">
        <f>SUMIFS('Budget Execution 2021'!$F:$F,'Budget Execution 2021'!$A:$A,'تنفيذ الميزانية  - جهات'!AZ1,'Budget Execution 2021'!$C:$C,$A$19)</f>
        <v>569115</v>
      </c>
      <c r="BB19" s="17">
        <f>SUMIFS('Budget Execution 2021'!$G:$G,'Budget Execution 2021'!$A:$A,'تنفيذ الميزانية  - جهات'!AZ1,'Budget Execution 2021'!$C:$C,$A$19)</f>
        <v>569113.41000000015</v>
      </c>
      <c r="BC19" s="17">
        <f t="shared" si="216"/>
        <v>-1.5899999998509884</v>
      </c>
      <c r="BD19" s="17">
        <f>SUMIFS('Budget Execution 2021'!$E:$E,'Budget Execution 2021'!$A:$A,'تنفيذ الميزانية  - جهات'!BD1,'Budget Execution 2021'!$C:$C,$A$19)</f>
        <v>0</v>
      </c>
      <c r="BE19" s="17">
        <f>SUMIFS('Budget Execution 2021'!$F:$F,'Budget Execution 2021'!$A:$A,'تنفيذ الميزانية  - جهات'!BD1,'Budget Execution 2021'!$C:$C,$A$19)</f>
        <v>0</v>
      </c>
      <c r="BF19" s="17">
        <f>SUMIFS('Budget Execution 2021'!$G:$G,'Budget Execution 2021'!$A:$A,'تنفيذ الميزانية  - جهات'!BD1,'Budget Execution 2021'!$C:$C,$A$19)</f>
        <v>0</v>
      </c>
      <c r="BG19" s="17">
        <f t="shared" si="217"/>
        <v>0</v>
      </c>
      <c r="BH19" s="17">
        <f>SUMIFS('Budget Execution 2021'!$E:$E,'Budget Execution 2021'!$A:$A,'تنفيذ الميزانية  - جهات'!BH1,'Budget Execution 2021'!$C:$C,$A$19)</f>
        <v>159000</v>
      </c>
      <c r="BI19" s="17">
        <f>SUMIFS('Budget Execution 2021'!$F:$F,'Budget Execution 2021'!$A:$A,'تنفيذ الميزانية  - جهات'!BH1,'Budget Execution 2021'!$C:$C,$A$19)</f>
        <v>196000</v>
      </c>
      <c r="BJ19" s="17">
        <f>SUMIFS('Budget Execution 2021'!$G:$G,'Budget Execution 2021'!$A:$A,'تنفيذ الميزانية  - جهات'!BH1,'Budget Execution 2021'!$C:$C,$A$19)</f>
        <v>195870.5</v>
      </c>
      <c r="BK19" s="17">
        <f t="shared" si="218"/>
        <v>-129.5</v>
      </c>
      <c r="BL19" s="17">
        <f>SUMIFS('Budget Execution 2021'!$E:$E,'Budget Execution 2021'!$A:$A,'تنفيذ الميزانية  - جهات'!BL1,'Budget Execution 2021'!$C:$C,$A$19)</f>
        <v>0</v>
      </c>
      <c r="BM19" s="17">
        <f>SUMIFS('Budget Execution 2021'!$F:$F,'Budget Execution 2021'!$A:$A,'تنفيذ الميزانية  - جهات'!BL1,'Budget Execution 2021'!$C:$C,$A$19)</f>
        <v>410000</v>
      </c>
      <c r="BN19" s="17">
        <f>SUMIFS('Budget Execution 2021'!$G:$G,'Budget Execution 2021'!$A:$A,'تنفيذ الميزانية  - جهات'!BL1,'Budget Execution 2021'!$C:$C,$A$19)</f>
        <v>409815.46</v>
      </c>
      <c r="BO19" s="17">
        <f t="shared" si="219"/>
        <v>-184.53999999997905</v>
      </c>
      <c r="BP19" s="17">
        <f>SUMIFS('Budget Execution 2021'!$E:$E,'Budget Execution 2021'!$A:$A,'تنفيذ الميزانية  - جهات'!BP1,'Budget Execution 2021'!$C:$C,$A$19)</f>
        <v>0</v>
      </c>
      <c r="BQ19" s="17">
        <f>SUMIFS('Budget Execution 2021'!$F:$F,'Budget Execution 2021'!$A:$A,'تنفيذ الميزانية  - جهات'!BP1,'Budget Execution 2021'!$C:$C,$A$19)</f>
        <v>0</v>
      </c>
      <c r="BR19" s="17">
        <f>SUMIFS('Budget Execution 2021'!$G:$G,'Budget Execution 2021'!$A:$A,'تنفيذ الميزانية  - جهات'!BP1,'Budget Execution 2021'!$C:$C,$A$19)</f>
        <v>1.8189894035458565E-12</v>
      </c>
      <c r="BS19" s="17">
        <f t="shared" si="220"/>
        <v>1.8189894035458565E-12</v>
      </c>
      <c r="BT19" s="17">
        <f>SUMIFS('Budget Execution 2021'!$E:$E,'Budget Execution 2021'!$A:$A,'تنفيذ الميزانية  - جهات'!BT1,'Budget Execution 2021'!$C:$C,$A$19)</f>
        <v>0</v>
      </c>
      <c r="BU19" s="17">
        <f>SUMIFS('Budget Execution 2021'!$F:$F,'Budget Execution 2021'!$A:$A,'تنفيذ الميزانية  - جهات'!BT1,'Budget Execution 2021'!$C:$C,$A$19)</f>
        <v>0</v>
      </c>
      <c r="BV19" s="17">
        <f>SUMIFS('Budget Execution 2021'!$G:$G,'Budget Execution 2021'!$A:$A,'تنفيذ الميزانية  - جهات'!BT1,'Budget Execution 2021'!$C:$C,$A$19)</f>
        <v>0</v>
      </c>
      <c r="BW19" s="17">
        <f t="shared" si="221"/>
        <v>0</v>
      </c>
      <c r="BX19" s="17">
        <f>SUMIFS('Budget Execution 2021'!$E:$E,'Budget Execution 2021'!$A:$A,'تنفيذ الميزانية  - جهات'!BX1,'Budget Execution 2021'!$C:$C,$A$19)</f>
        <v>0</v>
      </c>
      <c r="BY19" s="17">
        <f>SUMIFS('Budget Execution 2021'!$F:$F,'Budget Execution 2021'!$A:$A,'تنفيذ الميزانية  - جهات'!BX1,'Budget Execution 2021'!$C:$C,$A$19)</f>
        <v>0</v>
      </c>
      <c r="BZ19" s="17">
        <f>SUMIFS('Budget Execution 2021'!$G:$G,'Budget Execution 2021'!$A:$A,'تنفيذ الميزانية  - جهات'!BX1,'Budget Execution 2021'!$C:$C,$A$19)</f>
        <v>-1.1368683772161603E-13</v>
      </c>
      <c r="CA19" s="17">
        <f t="shared" si="222"/>
        <v>-1.1368683772161603E-13</v>
      </c>
      <c r="CB19" s="17">
        <f>SUMIFS('Budget Execution 2021'!$E:$E,'Budget Execution 2021'!$A:$A,'تنفيذ الميزانية  - جهات'!CB1,'Budget Execution 2021'!$C:$C,$A$19)</f>
        <v>0</v>
      </c>
      <c r="CC19" s="17">
        <f>SUMIFS('Budget Execution 2021'!$F:$F,'Budget Execution 2021'!$A:$A,'تنفيذ الميزانية  - جهات'!CB1,'Budget Execution 2021'!$C:$C,$A$19)</f>
        <v>0</v>
      </c>
      <c r="CD19" s="17">
        <f>SUMIFS('Budget Execution 2021'!$G:$G,'Budget Execution 2021'!$A:$A,'تنفيذ الميزانية  - جهات'!CB1,'Budget Execution 2021'!$C:$C,$A$19)</f>
        <v>0</v>
      </c>
      <c r="CE19" s="17">
        <f t="shared" si="223"/>
        <v>0</v>
      </c>
      <c r="CF19" s="17">
        <f>SUMIFS('Budget Execution 2021'!$E:$E,'Budget Execution 2021'!$A:$A,'تنفيذ الميزانية  - جهات'!CF1,'Budget Execution 2021'!$C:$C,$A$19)</f>
        <v>0</v>
      </c>
      <c r="CG19" s="17">
        <f>SUMIFS('Budget Execution 2021'!$F:$F,'Budget Execution 2021'!$A:$A,'تنفيذ الميزانية  - جهات'!CF1,'Budget Execution 2021'!$C:$C,$A$19)</f>
        <v>0</v>
      </c>
      <c r="CH19" s="17">
        <f>SUMIFS('Budget Execution 2021'!$G:$G,'Budget Execution 2021'!$A:$A,'تنفيذ الميزانية  - جهات'!CF1,'Budget Execution 2021'!$C:$C,$A$19)</f>
        <v>0</v>
      </c>
      <c r="CI19" s="17">
        <f t="shared" si="224"/>
        <v>0</v>
      </c>
      <c r="CJ19" s="17">
        <f>SUMIFS('Budget Execution 2021'!$E:$E,'Budget Execution 2021'!$A:$A,'تنفيذ الميزانية  - جهات'!CJ1,'Budget Execution 2021'!$C:$C,$A$19)</f>
        <v>7404274000</v>
      </c>
      <c r="CK19" s="17">
        <f>SUMIFS('Budget Execution 2021'!$F:$F,'Budget Execution 2021'!$A:$A,'تنفيذ الميزانية  - جهات'!CJ1,'Budget Execution 2021'!$C:$C,$A$19)</f>
        <v>7564572989</v>
      </c>
      <c r="CL19" s="17">
        <f>SUMIFS('Budget Execution 2021'!$G:$G,'Budget Execution 2021'!$A:$A,'تنفيذ الميزانية  - جهات'!CJ1,'Budget Execution 2021'!$C:$C,$A$19)</f>
        <v>1724374734.75</v>
      </c>
      <c r="CM19" s="17">
        <f t="shared" si="225"/>
        <v>-5840198254.25</v>
      </c>
      <c r="CN19" s="17">
        <f>SUMIFS('Budget Execution 2021'!$E:$E,'Budget Execution 2021'!$A:$A,'تنفيذ الميزانية  - جهات'!CN1,'Budget Execution 2021'!$C:$C,$A$19)</f>
        <v>0</v>
      </c>
      <c r="CO19" s="17">
        <f>SUMIFS('Budget Execution 2021'!$F:$F,'Budget Execution 2021'!$A:$A,'تنفيذ الميزانية  - جهات'!CN1,'Budget Execution 2021'!$C:$C,$A$19)</f>
        <v>0</v>
      </c>
      <c r="CP19" s="17">
        <f>SUMIFS('Budget Execution 2021'!$G:$G,'Budget Execution 2021'!$A:$A,'تنفيذ الميزانية  - جهات'!CN1,'Budget Execution 2021'!$C:$C,$A$19)</f>
        <v>-2.2737367544323206E-13</v>
      </c>
      <c r="CQ19" s="17">
        <f t="shared" si="226"/>
        <v>-2.2737367544323206E-13</v>
      </c>
      <c r="CR19" s="17">
        <f>SUMIFS('Budget Execution 2021'!$E:$E,'Budget Execution 2021'!$A:$A,'تنفيذ الميزانية  - جهات'!CR1,'Budget Execution 2021'!$C:$C,$A$19)</f>
        <v>0</v>
      </c>
      <c r="CS19" s="17">
        <f>SUMIFS('Budget Execution 2021'!$F:$F,'Budget Execution 2021'!$A:$A,'تنفيذ الميزانية  - جهات'!CR1,'Budget Execution 2021'!$C:$C,$A$19)</f>
        <v>0</v>
      </c>
      <c r="CT19" s="17">
        <f>SUMIFS('Budget Execution 2021'!$G:$G,'Budget Execution 2021'!$A:$A,'تنفيذ الميزانية  - جهات'!CR1,'Budget Execution 2021'!$C:$C,$A$19)</f>
        <v>0</v>
      </c>
      <c r="CU19" s="17">
        <f t="shared" si="227"/>
        <v>0</v>
      </c>
      <c r="CV19" s="17">
        <f>SUMIFS('Budget Execution 2021'!$E:$E,'Budget Execution 2021'!$A:$A,'تنفيذ الميزانية  - جهات'!CV1,'Budget Execution 2021'!$C:$C,$A$19)</f>
        <v>0</v>
      </c>
      <c r="CW19" s="17">
        <f>SUMIFS('Budget Execution 2021'!$F:$F,'Budget Execution 2021'!$A:$A,'تنفيذ الميزانية  - جهات'!CV1,'Budget Execution 2021'!$C:$C,$A$19)</f>
        <v>0</v>
      </c>
      <c r="CX19" s="17">
        <f>SUMIFS('Budget Execution 2021'!$G:$G,'Budget Execution 2021'!$A:$A,'تنفيذ الميزانية  - جهات'!CV1,'Budget Execution 2021'!$C:$C,$A$19)</f>
        <v>2.1827872842550278E-11</v>
      </c>
      <c r="CY19" s="17">
        <f t="shared" si="228"/>
        <v>2.1827872842550278E-11</v>
      </c>
      <c r="CZ19" s="17">
        <f>SUMIFS('Budget Execution 2021'!$E:$E,'Budget Execution 2021'!$A:$A,'تنفيذ الميزانية  - جهات'!CZ1,'Budget Execution 2021'!$C:$C,$A$19)</f>
        <v>0</v>
      </c>
      <c r="DA19" s="17">
        <f>SUMIFS('Budget Execution 2021'!$F:$F,'Budget Execution 2021'!$A:$A,'تنفيذ الميزانية  - جهات'!CZ1,'Budget Execution 2021'!$C:$C,$A$19)</f>
        <v>0</v>
      </c>
      <c r="DB19" s="17">
        <f>SUMIFS('Budget Execution 2021'!$G:$G,'Budget Execution 2021'!$A:$A,'تنفيذ الميزانية  - جهات'!CZ1,'Budget Execution 2021'!$C:$C,$A$19)</f>
        <v>-1.8189894035458565E-12</v>
      </c>
      <c r="DC19" s="17">
        <f t="shared" si="229"/>
        <v>-1.8189894035458565E-12</v>
      </c>
      <c r="DD19" s="17">
        <f>SUMIFS('Budget Execution 2021'!$E:$E,'Budget Execution 2021'!$A:$A,'تنفيذ الميزانية  - جهات'!DD1,'Budget Execution 2021'!$C:$C,$A$19)</f>
        <v>0</v>
      </c>
      <c r="DE19" s="17">
        <f>SUMIFS('Budget Execution 2021'!$F:$F,'Budget Execution 2021'!$A:$A,'تنفيذ الميزانية  - جهات'!DD1,'Budget Execution 2021'!$C:$C,$A$19)</f>
        <v>0</v>
      </c>
      <c r="DF19" s="17">
        <f>SUMIFS('Budget Execution 2021'!$G:$G,'Budget Execution 2021'!$A:$A,'تنفيذ الميزانية  - جهات'!DD1,'Budget Execution 2021'!$C:$C,$A$19)</f>
        <v>0</v>
      </c>
      <c r="DG19" s="17">
        <f t="shared" si="230"/>
        <v>0</v>
      </c>
      <c r="DH19" s="17">
        <f>SUMIFS('Budget Execution 2021'!$E:$E,'Budget Execution 2021'!$A:$A,'تنفيذ الميزانية  - جهات'!DH1,'Budget Execution 2021'!$C:$C,$A$19)</f>
        <v>0</v>
      </c>
      <c r="DI19" s="17">
        <f>SUMIFS('Budget Execution 2021'!$F:$F,'Budget Execution 2021'!$A:$A,'تنفيذ الميزانية  - جهات'!DH1,'Budget Execution 2021'!$C:$C,$A$19)</f>
        <v>0</v>
      </c>
      <c r="DJ19" s="17">
        <f>SUMIFS('Budget Execution 2021'!$G:$G,'Budget Execution 2021'!$A:$A,'تنفيذ الميزانية  - جهات'!DH1,'Budget Execution 2021'!$C:$C,$A$19)</f>
        <v>0</v>
      </c>
      <c r="DK19" s="17">
        <f t="shared" si="231"/>
        <v>0</v>
      </c>
      <c r="DL19" s="17">
        <f>SUMIFS('Budget Execution 2021'!$E:$E,'Budget Execution 2021'!$A:$A,'تنفيذ الميزانية  - جهات'!DL1,'Budget Execution 2021'!$C:$C,$A$19)</f>
        <v>0</v>
      </c>
      <c r="DM19" s="17">
        <f>SUMIFS('Budget Execution 2021'!$F:$F,'Budget Execution 2021'!$A:$A,'تنفيذ الميزانية  - جهات'!DL1,'Budget Execution 2021'!$C:$C,$A$19)</f>
        <v>1857</v>
      </c>
      <c r="DN19" s="17">
        <f>SUMIFS('Budget Execution 2021'!$G:$G,'Budget Execution 2021'!$A:$A,'تنفيذ الميزانية  - جهات'!DL1,'Budget Execution 2021'!$C:$C,$A$19)</f>
        <v>1857</v>
      </c>
      <c r="DO19" s="17">
        <f t="shared" si="232"/>
        <v>0</v>
      </c>
      <c r="DP19" s="17">
        <f>SUMIFS('Budget Execution 2021'!$E:$E,'Budget Execution 2021'!$A:$A,'تنفيذ الميزانية  - جهات'!DP1,'Budget Execution 2021'!$C:$C,$A$19)</f>
        <v>0</v>
      </c>
      <c r="DQ19" s="17">
        <f>SUMIFS('Budget Execution 2021'!$F:$F,'Budget Execution 2021'!$A:$A,'تنفيذ الميزانية  - جهات'!DP1,'Budget Execution 2021'!$C:$C,$A$19)</f>
        <v>30000</v>
      </c>
      <c r="DR19" s="17">
        <f>SUMIFS('Budget Execution 2021'!$G:$G,'Budget Execution 2021'!$A:$A,'تنفيذ الميزانية  - جهات'!DP1,'Budget Execution 2021'!$C:$C,$A$19)</f>
        <v>-5.6843418860808015E-14</v>
      </c>
      <c r="DS19" s="17">
        <f t="shared" si="233"/>
        <v>-30000</v>
      </c>
      <c r="DT19" s="17">
        <f>SUMIFS('Budget Execution 2021'!$E:$E,'Budget Execution 2021'!$A:$A,'تنفيذ الميزانية  - جهات'!DT1,'Budget Execution 2021'!$C:$C,$A$19)</f>
        <v>0</v>
      </c>
      <c r="DU19" s="17">
        <f>SUMIFS('Budget Execution 2021'!$F:$F,'Budget Execution 2021'!$A:$A,'تنفيذ الميزانية  - جهات'!DT1,'Budget Execution 2021'!$C:$C,$A$19)</f>
        <v>40000</v>
      </c>
      <c r="DV19" s="17">
        <f>SUMIFS('Budget Execution 2021'!$G:$G,'Budget Execution 2021'!$A:$A,'تنفيذ الميزانية  - جهات'!DT1,'Budget Execution 2021'!$C:$C,$A$19)</f>
        <v>33270.149999999972</v>
      </c>
      <c r="DW19" s="17">
        <f t="shared" si="234"/>
        <v>-6729.8500000000276</v>
      </c>
      <c r="DX19" s="17">
        <f>SUMIFS('Budget Execution 2021'!$E:$E,'Budget Execution 2021'!$A:$A,'تنفيذ الميزانية  - جهات'!DX1,'Budget Execution 2021'!$C:$C,$A$19)</f>
        <v>0</v>
      </c>
      <c r="DY19" s="17">
        <f>SUMIFS('Budget Execution 2021'!$F:$F,'Budget Execution 2021'!$A:$A,'تنفيذ الميزانية  - جهات'!DX1,'Budget Execution 2021'!$C:$C,$A$19)</f>
        <v>0</v>
      </c>
      <c r="DZ19" s="17">
        <f>SUMIFS('Budget Execution 2021'!$G:$G,'Budget Execution 2021'!$A:$A,'تنفيذ الميزانية  - جهات'!DX1,'Budget Execution 2021'!$C:$C,$A$19)</f>
        <v>0</v>
      </c>
      <c r="EA19" s="17">
        <f t="shared" si="235"/>
        <v>0</v>
      </c>
      <c r="EB19" s="17">
        <f>SUMIFS('Budget Execution 2021'!$E:$E,'Budget Execution 2021'!$A:$A,'تنفيذ الميزانية  - جهات'!EB1,'Budget Execution 2021'!$C:$C,$A$19)</f>
        <v>0</v>
      </c>
      <c r="EC19" s="17">
        <f>SUMIFS('Budget Execution 2021'!$F:$F,'Budget Execution 2021'!$A:$A,'تنفيذ الميزانية  - جهات'!EB1,'Budget Execution 2021'!$C:$C,$A$19)</f>
        <v>389700</v>
      </c>
      <c r="ED19" s="17">
        <f>SUMIFS('Budget Execution 2021'!$G:$G,'Budget Execution 2021'!$A:$A,'تنفيذ الميزانية  - جهات'!EB1,'Budget Execution 2021'!$C:$C,$A$19)</f>
        <v>389263.45</v>
      </c>
      <c r="EE19" s="17">
        <f t="shared" si="236"/>
        <v>-436.54999999998836</v>
      </c>
      <c r="EF19" s="17">
        <f>SUMIFS('Budget Execution 2021'!$E:$E,'Budget Execution 2021'!$A:$A,'تنفيذ الميزانية  - جهات'!EF1,'Budget Execution 2021'!$C:$C,$A$19)</f>
        <v>0</v>
      </c>
      <c r="EG19" s="17">
        <f>SUMIFS('Budget Execution 2021'!$F:$F,'Budget Execution 2021'!$A:$A,'تنفيذ الميزانية  - جهات'!EF1,'Budget Execution 2021'!$C:$C,$A$19)</f>
        <v>0</v>
      </c>
      <c r="EH19" s="17">
        <f>SUMIFS('Budget Execution 2021'!$G:$G,'Budget Execution 2021'!$A:$A,'تنفيذ الميزانية  - جهات'!EF1,'Budget Execution 2021'!$C:$C,$A$19)</f>
        <v>2.6716406864579767E-12</v>
      </c>
      <c r="EI19" s="17">
        <f t="shared" si="237"/>
        <v>2.6716406864579767E-12</v>
      </c>
      <c r="EJ19" s="17">
        <f>SUMIFS('Budget Execution 2021'!$E:$E,'Budget Execution 2021'!$A:$A,'تنفيذ الميزانية  - جهات'!EJ1,'Budget Execution 2021'!$C:$C,$A$19)</f>
        <v>0</v>
      </c>
      <c r="EK19" s="17">
        <f>SUMIFS('Budget Execution 2021'!$F:$F,'Budget Execution 2021'!$A:$A,'تنفيذ الميزانية  - جهات'!EJ1,'Budget Execution 2021'!$C:$C,$A$19)</f>
        <v>0</v>
      </c>
      <c r="EL19" s="17">
        <f>SUMIFS('Budget Execution 2021'!$G:$G,'Budget Execution 2021'!$A:$A,'تنفيذ الميزانية  - جهات'!EJ1,'Budget Execution 2021'!$C:$C,$A$19)</f>
        <v>0</v>
      </c>
      <c r="EM19" s="17">
        <f t="shared" si="238"/>
        <v>0</v>
      </c>
      <c r="EN19" s="17">
        <f>SUMIFS('Budget Execution 2021'!$E:$E,'Budget Execution 2021'!$A:$A,'تنفيذ الميزانية  - جهات'!EN1,'Budget Execution 2021'!$C:$C,$A$19)</f>
        <v>60000</v>
      </c>
      <c r="EO19" s="17">
        <f>SUMIFS('Budget Execution 2021'!$F:$F,'Budget Execution 2021'!$A:$A,'تنفيذ الميزانية  - جهات'!EN1,'Budget Execution 2021'!$C:$C,$A$19)</f>
        <v>919643.62</v>
      </c>
      <c r="EP19" s="17">
        <f>SUMIFS('Budget Execution 2021'!$G:$G,'Budget Execution 2021'!$A:$A,'تنفيذ الميزانية  - جهات'!EN1,'Budget Execution 2021'!$C:$C,$A$19)</f>
        <v>919395.93</v>
      </c>
      <c r="EQ19" s="17">
        <f t="shared" si="239"/>
        <v>-247.68999999994412</v>
      </c>
      <c r="ER19" s="17">
        <f>SUMIFS('Budget Execution 2021'!$E:$E,'Budget Execution 2021'!$A:$A,'تنفيذ الميزانية  - جهات'!ER1,'Budget Execution 2021'!$C:$C,$A$19)</f>
        <v>0</v>
      </c>
      <c r="ES19" s="17">
        <f>SUMIFS('Budget Execution 2021'!$F:$F,'Budget Execution 2021'!$A:$A,'تنفيذ الميزانية  - جهات'!ER1,'Budget Execution 2021'!$C:$C,$A$19)</f>
        <v>281258</v>
      </c>
      <c r="ET19" s="17">
        <f>SUMIFS('Budget Execution 2021'!$G:$G,'Budget Execution 2021'!$A:$A,'تنفيذ الميزانية  - جهات'!ER1,'Budget Execution 2021'!$C:$C,$A$19)</f>
        <v>281258</v>
      </c>
      <c r="EU19" s="17">
        <f t="shared" si="240"/>
        <v>0</v>
      </c>
      <c r="EV19" s="17">
        <f>SUMIFS('Budget Execution 2021'!$E:$E,'Budget Execution 2021'!$A:$A,'تنفيذ الميزانية  - جهات'!EV1,'Budget Execution 2021'!$C:$C,$A$19)</f>
        <v>0</v>
      </c>
      <c r="EW19" s="17">
        <f>SUMIFS('Budget Execution 2021'!$F:$F,'Budget Execution 2021'!$A:$A,'تنفيذ الميزانية  - جهات'!EV1,'Budget Execution 2021'!$C:$C,$A$19)</f>
        <v>0</v>
      </c>
      <c r="EX19" s="17">
        <f>SUMIFS('Budget Execution 2021'!$G:$G,'Budget Execution 2021'!$A:$A,'تنفيذ الميزانية  - جهات'!EV1,'Budget Execution 2021'!$C:$C,$A$19)</f>
        <v>0</v>
      </c>
      <c r="EY19" s="17">
        <f t="shared" si="241"/>
        <v>0</v>
      </c>
      <c r="EZ19" s="17">
        <f>SUMIFS('Budget Execution 2021'!$E:$E,'Budget Execution 2021'!$A:$A,'تنفيذ الميزانية  - جهات'!EZ1,'Budget Execution 2021'!$C:$C,$A$19)</f>
        <v>0</v>
      </c>
      <c r="FA19" s="17">
        <f>SUMIFS('Budget Execution 2021'!$F:$F,'Budget Execution 2021'!$A:$A,'تنفيذ الميزانية  - جهات'!EZ1,'Budget Execution 2021'!$C:$C,$A$19)</f>
        <v>0</v>
      </c>
      <c r="FB19" s="17">
        <f>SUMIFS('Budget Execution 2021'!$G:$G,'Budget Execution 2021'!$A:$A,'تنفيذ الميزانية  - جهات'!EZ1,'Budget Execution 2021'!$C:$C,$A$19)</f>
        <v>0</v>
      </c>
      <c r="FC19" s="17">
        <f t="shared" si="242"/>
        <v>0</v>
      </c>
      <c r="FD19" s="17">
        <f>SUMIFS('Budget Execution 2021'!$E:$E,'Budget Execution 2021'!$A:$A,'تنفيذ الميزانية  - جهات'!FD1,'Budget Execution 2021'!$C:$C,$A$19)</f>
        <v>386000</v>
      </c>
      <c r="FE19" s="17">
        <f>SUMIFS('Budget Execution 2021'!$F:$F,'Budget Execution 2021'!$A:$A,'تنفيذ الميزانية  - جهات'!FD1,'Budget Execution 2021'!$C:$C,$A$19)</f>
        <v>3210000</v>
      </c>
      <c r="FF19" s="17">
        <f>SUMIFS('Budget Execution 2021'!$G:$G,'Budget Execution 2021'!$A:$A,'تنفيذ الميزانية  - جهات'!FD1,'Budget Execution 2021'!$C:$C,$A$19)</f>
        <v>3208716.48</v>
      </c>
      <c r="FG19" s="17">
        <f t="shared" si="243"/>
        <v>-1283.5200000000186</v>
      </c>
      <c r="FH19" s="17">
        <f>SUMIFS('Budget Execution 2021'!$E:$E,'Budget Execution 2021'!$A:$A,'تنفيذ الميزانية  - جهات'!FH1,'Budget Execution 2021'!$C:$C,$A$19)</f>
        <v>0</v>
      </c>
      <c r="FI19" s="17">
        <f>SUMIFS('Budget Execution 2021'!$F:$F,'Budget Execution 2021'!$A:$A,'تنفيذ الميزانية  - جهات'!FH1,'Budget Execution 2021'!$C:$C,$A$19)</f>
        <v>0</v>
      </c>
      <c r="FJ19" s="17">
        <f>SUMIFS('Budget Execution 2021'!$G:$G,'Budget Execution 2021'!$A:$A,'تنفيذ الميزانية  - جهات'!FH1,'Budget Execution 2021'!$C:$C,$A$19)</f>
        <v>0</v>
      </c>
      <c r="FK19" s="17">
        <f t="shared" si="244"/>
        <v>0</v>
      </c>
      <c r="FL19" s="17">
        <f>SUMIFS('Budget Execution 2021'!$E:$E,'Budget Execution 2021'!$A:$A,'تنفيذ الميزانية  - جهات'!FL1,'Budget Execution 2021'!$C:$C,$A$19)</f>
        <v>0</v>
      </c>
      <c r="FM19" s="17">
        <f>SUMIFS('Budget Execution 2021'!$F:$F,'Budget Execution 2021'!$A:$A,'تنفيذ الميزانية  - جهات'!FL1,'Budget Execution 2021'!$C:$C,$A$19)</f>
        <v>0</v>
      </c>
      <c r="FN19" s="17">
        <f>SUMIFS('Budget Execution 2021'!$G:$G,'Budget Execution 2021'!$A:$A,'تنفيذ الميزانية  - جهات'!FL1,'Budget Execution 2021'!$C:$C,$A$19)</f>
        <v>0</v>
      </c>
      <c r="FO19" s="17">
        <f t="shared" si="245"/>
        <v>0</v>
      </c>
      <c r="FP19" s="17">
        <f>SUMIFS('Budget Execution 2021'!$E:$E,'Budget Execution 2021'!$A:$A,'تنفيذ الميزانية  - جهات'!FP1,'Budget Execution 2021'!$C:$C,$A$19)</f>
        <v>0</v>
      </c>
      <c r="FQ19" s="17">
        <f>SUMIFS('Budget Execution 2021'!$F:$F,'Budget Execution 2021'!$A:$A,'تنفيذ الميزانية  - جهات'!FP1,'Budget Execution 2021'!$C:$C,$A$19)</f>
        <v>0</v>
      </c>
      <c r="FR19" s="17">
        <f>SUMIFS('Budget Execution 2021'!$G:$G,'Budget Execution 2021'!$A:$A,'تنفيذ الميزانية  - جهات'!FP1,'Budget Execution 2021'!$C:$C,$A$19)</f>
        <v>0</v>
      </c>
      <c r="FS19" s="17">
        <f t="shared" si="246"/>
        <v>0</v>
      </c>
      <c r="FT19" s="17">
        <f>SUMIFS('Budget Execution 2021'!$E:$E,'Budget Execution 2021'!$A:$A,'تنفيذ الميزانية  - جهات'!FT1,'Budget Execution 2021'!$C:$C,$A$19)</f>
        <v>0</v>
      </c>
      <c r="FU19" s="17">
        <f>SUMIFS('Budget Execution 2021'!$F:$F,'Budget Execution 2021'!$A:$A,'تنفيذ الميزانية  - جهات'!FT1,'Budget Execution 2021'!$C:$C,$A$19)</f>
        <v>0</v>
      </c>
      <c r="FV19" s="17">
        <f>SUMIFS('Budget Execution 2021'!$G:$G,'Budget Execution 2021'!$A:$A,'تنفيذ الميزانية  - جهات'!FT1,'Budget Execution 2021'!$C:$C,$A$19)</f>
        <v>0</v>
      </c>
      <c r="FW19" s="17">
        <f t="shared" si="247"/>
        <v>0</v>
      </c>
      <c r="FX19" s="17">
        <f>SUMIFS('Budget Execution 2021'!$E:$E,'Budget Execution 2021'!$A:$A,'تنفيذ الميزانية  - جهات'!FX1,'Budget Execution 2021'!$C:$C,$A$19)</f>
        <v>0</v>
      </c>
      <c r="FY19" s="17">
        <f>SUMIFS('Budget Execution 2021'!$F:$F,'Budget Execution 2021'!$A:$A,'تنفيذ الميزانية  - جهات'!FX1,'Budget Execution 2021'!$C:$C,$A$19)</f>
        <v>12180.58</v>
      </c>
      <c r="FZ19" s="17">
        <f>SUMIFS('Budget Execution 2021'!$G:$G,'Budget Execution 2021'!$A:$A,'تنفيذ الميزانية  - جهات'!FX1,'Budget Execution 2021'!$C:$C,$A$19)</f>
        <v>12180.58</v>
      </c>
      <c r="GA19" s="17">
        <f t="shared" si="248"/>
        <v>0</v>
      </c>
      <c r="GB19" s="17">
        <f>SUMIFS('Budget Execution 2021'!$E:$E,'Budget Execution 2021'!$A:$A,'تنفيذ الميزانية  - جهات'!GB1,'Budget Execution 2021'!$C:$C,$A$19)</f>
        <v>0</v>
      </c>
      <c r="GC19" s="17">
        <f>SUMIFS('Budget Execution 2021'!$F:$F,'Budget Execution 2021'!$A:$A,'تنفيذ الميزانية  - جهات'!GB1,'Budget Execution 2021'!$C:$C,$A$19)</f>
        <v>0</v>
      </c>
      <c r="GD19" s="17">
        <f>SUMIFS('Budget Execution 2021'!$G:$G,'Budget Execution 2021'!$A:$A,'تنفيذ الميزانية  - جهات'!GB1,'Budget Execution 2021'!$C:$C,$A$19)</f>
        <v>0</v>
      </c>
      <c r="GE19" s="17">
        <f t="shared" si="249"/>
        <v>0</v>
      </c>
      <c r="GF19" s="17">
        <f>SUMIFS('Budget Execution 2021'!$E:$E,'Budget Execution 2021'!$A:$A,'تنفيذ الميزانية  - جهات'!GF1,'Budget Execution 2021'!$C:$C,$A$19)</f>
        <v>2371000</v>
      </c>
      <c r="GG19" s="17">
        <f>SUMIFS('Budget Execution 2021'!$F:$F,'Budget Execution 2021'!$A:$A,'تنفيذ الميزانية  - جهات'!GF1,'Budget Execution 2021'!$C:$C,$A$19)</f>
        <v>2371000</v>
      </c>
      <c r="GH19" s="17">
        <f>SUMIFS('Budget Execution 2021'!$G:$G,'Budget Execution 2021'!$A:$A,'تنفيذ الميزانية  - جهات'!GF1,'Budget Execution 2021'!$C:$C,$A$19)</f>
        <v>4348141</v>
      </c>
      <c r="GI19" s="17">
        <f t="shared" si="250"/>
        <v>1977141</v>
      </c>
      <c r="GJ19" s="17">
        <f>SUMIFS('Budget Execution 2021'!$E:$E,'Budget Execution 2021'!$A:$A,'تنفيذ الميزانية  - جهات'!GJ1,'Budget Execution 2021'!$C:$C,$A$19)</f>
        <v>40000</v>
      </c>
      <c r="GK19" s="17">
        <f>SUMIFS('Budget Execution 2021'!$F:$F,'Budget Execution 2021'!$A:$A,'تنفيذ الميزانية  - جهات'!GJ1,'Budget Execution 2021'!$C:$C,$A$19)</f>
        <v>40000</v>
      </c>
      <c r="GL19" s="17">
        <f>SUMIFS('Budget Execution 2021'!$G:$G,'Budget Execution 2021'!$A:$A,'تنفيذ الميزانية  - جهات'!GJ1,'Budget Execution 2021'!$C:$C,$A$19)</f>
        <v>8243.56</v>
      </c>
      <c r="GM19" s="17">
        <f t="shared" si="251"/>
        <v>-31756.440000000002</v>
      </c>
    </row>
    <row r="20" spans="1:195" customFormat="1" ht="15" customHeight="1" thickBot="1"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</row>
    <row r="21" spans="1:195" s="11" customFormat="1" ht="30" customHeight="1" thickBot="1">
      <c r="B21" s="12" t="s">
        <v>10</v>
      </c>
      <c r="C21"/>
      <c r="D21" s="14">
        <f t="shared" ref="D21:BF21" si="252">SUM(D22)</f>
        <v>4238246000.0000005</v>
      </c>
      <c r="E21" s="14">
        <f t="shared" si="252"/>
        <v>4539700950</v>
      </c>
      <c r="F21" s="14">
        <f t="shared" si="252"/>
        <v>4104993193.7599998</v>
      </c>
      <c r="G21" s="14">
        <f>F21-E21</f>
        <v>-434707756.24000025</v>
      </c>
      <c r="H21" s="14">
        <f t="shared" si="252"/>
        <v>596123000</v>
      </c>
      <c r="I21" s="14">
        <f t="shared" si="252"/>
        <v>596123000</v>
      </c>
      <c r="J21" s="14">
        <f t="shared" si="252"/>
        <v>590355441.21999991</v>
      </c>
      <c r="K21" s="14">
        <f>J21-I21</f>
        <v>-5767558.7800000906</v>
      </c>
      <c r="L21" s="14">
        <f t="shared" si="252"/>
        <v>5250000</v>
      </c>
      <c r="M21" s="14">
        <f t="shared" si="252"/>
        <v>5250000</v>
      </c>
      <c r="N21" s="14">
        <f t="shared" si="252"/>
        <v>5160550.87</v>
      </c>
      <c r="O21" s="14">
        <f>N21-M21</f>
        <v>-89449.129999999888</v>
      </c>
      <c r="P21" s="14">
        <f t="shared" si="252"/>
        <v>149261999.99999997</v>
      </c>
      <c r="Q21" s="14">
        <f t="shared" si="252"/>
        <v>214112000</v>
      </c>
      <c r="R21" s="14">
        <f t="shared" si="252"/>
        <v>167497425.63</v>
      </c>
      <c r="S21" s="14">
        <f>R21-Q21</f>
        <v>-46614574.370000005</v>
      </c>
      <c r="T21" s="14">
        <f t="shared" si="252"/>
        <v>199499000</v>
      </c>
      <c r="U21" s="14">
        <f t="shared" si="252"/>
        <v>199499000</v>
      </c>
      <c r="V21" s="14">
        <f t="shared" si="252"/>
        <v>165406560.23000005</v>
      </c>
      <c r="W21" s="14">
        <f>V21-U21</f>
        <v>-34092439.769999951</v>
      </c>
      <c r="X21" s="14">
        <f t="shared" si="252"/>
        <v>0</v>
      </c>
      <c r="Y21" s="14">
        <f t="shared" si="252"/>
        <v>0</v>
      </c>
      <c r="Z21" s="14">
        <f t="shared" si="252"/>
        <v>0</v>
      </c>
      <c r="AA21" s="14">
        <f>Z21-Y21</f>
        <v>0</v>
      </c>
      <c r="AB21" s="14">
        <f t="shared" si="252"/>
        <v>0</v>
      </c>
      <c r="AC21" s="14">
        <f t="shared" si="252"/>
        <v>0</v>
      </c>
      <c r="AD21" s="14">
        <f t="shared" si="252"/>
        <v>0</v>
      </c>
      <c r="AE21" s="14">
        <f>AD21-AC21</f>
        <v>0</v>
      </c>
      <c r="AF21" s="14">
        <f t="shared" si="252"/>
        <v>9462000</v>
      </c>
      <c r="AG21" s="14">
        <f t="shared" si="252"/>
        <v>9462000</v>
      </c>
      <c r="AH21" s="14">
        <f t="shared" si="252"/>
        <v>9371085.5600000005</v>
      </c>
      <c r="AI21" s="14">
        <f>AH21-AG21</f>
        <v>-90914.439999999478</v>
      </c>
      <c r="AJ21" s="14">
        <f t="shared" si="252"/>
        <v>33051000</v>
      </c>
      <c r="AK21" s="14">
        <f t="shared" si="252"/>
        <v>33051000</v>
      </c>
      <c r="AL21" s="14">
        <f t="shared" si="252"/>
        <v>33047665.18</v>
      </c>
      <c r="AM21" s="14">
        <f>AL21-AK21</f>
        <v>-3334.820000000298</v>
      </c>
      <c r="AN21" s="14">
        <f t="shared" si="252"/>
        <v>3373000</v>
      </c>
      <c r="AO21" s="14">
        <f t="shared" si="252"/>
        <v>3373000</v>
      </c>
      <c r="AP21" s="14">
        <f t="shared" si="252"/>
        <v>3347495.98</v>
      </c>
      <c r="AQ21" s="14">
        <f>AP21-AO21</f>
        <v>-25504.020000000019</v>
      </c>
      <c r="AR21" s="14">
        <f t="shared" si="252"/>
        <v>4800000</v>
      </c>
      <c r="AS21" s="14">
        <f t="shared" si="252"/>
        <v>4800000</v>
      </c>
      <c r="AT21" s="14">
        <f t="shared" si="252"/>
        <v>285390.09999999998</v>
      </c>
      <c r="AU21" s="14">
        <f>AT21-AS21</f>
        <v>-4514609.9000000004</v>
      </c>
      <c r="AV21" s="14">
        <f t="shared" si="252"/>
        <v>3125000.0000000009</v>
      </c>
      <c r="AW21" s="14">
        <f t="shared" si="252"/>
        <v>6982000</v>
      </c>
      <c r="AX21" s="14">
        <f t="shared" si="252"/>
        <v>2739164.9799999995</v>
      </c>
      <c r="AY21" s="14">
        <f>AX21-AW21</f>
        <v>-4242835.0200000005</v>
      </c>
      <c r="AZ21" s="14">
        <f t="shared" si="252"/>
        <v>55006000</v>
      </c>
      <c r="BA21" s="14">
        <f t="shared" si="252"/>
        <v>55006000</v>
      </c>
      <c r="BB21" s="14">
        <f t="shared" si="252"/>
        <v>3621487</v>
      </c>
      <c r="BC21" s="14">
        <f>BB21-BA21</f>
        <v>-51384513</v>
      </c>
      <c r="BD21" s="14">
        <f t="shared" si="252"/>
        <v>0</v>
      </c>
      <c r="BE21" s="14">
        <f t="shared" si="252"/>
        <v>0</v>
      </c>
      <c r="BF21" s="14">
        <f t="shared" si="252"/>
        <v>0</v>
      </c>
      <c r="BG21" s="14">
        <f>BF21-BE21</f>
        <v>0</v>
      </c>
      <c r="BH21" s="14">
        <f t="shared" ref="BH21" si="253">SUM(BH22)</f>
        <v>24425000</v>
      </c>
      <c r="BI21" s="14">
        <f t="shared" ref="BI21:CL21" si="254">SUM(BI22)</f>
        <v>24865000</v>
      </c>
      <c r="BJ21" s="14">
        <f t="shared" si="254"/>
        <v>24425283.09</v>
      </c>
      <c r="BK21" s="14">
        <f>BJ21-BI21</f>
        <v>-439716.91000000015</v>
      </c>
      <c r="BL21" s="14">
        <f t="shared" ref="BL21" si="255">SUM(BL22)</f>
        <v>4290000</v>
      </c>
      <c r="BM21" s="14">
        <f t="shared" si="254"/>
        <v>4290000</v>
      </c>
      <c r="BN21" s="14">
        <f t="shared" si="254"/>
        <v>4153387.1699999995</v>
      </c>
      <c r="BO21" s="14">
        <f>BN21-BM21</f>
        <v>-136612.83000000054</v>
      </c>
      <c r="BP21" s="14">
        <f t="shared" ref="BP21" si="256">SUM(BP22)</f>
        <v>11917000</v>
      </c>
      <c r="BQ21" s="14">
        <f t="shared" si="254"/>
        <v>11917000</v>
      </c>
      <c r="BR21" s="14">
        <f t="shared" si="254"/>
        <v>8082396.1999999983</v>
      </c>
      <c r="BS21" s="14">
        <f>BR21-BQ21</f>
        <v>-3834603.8000000017</v>
      </c>
      <c r="BT21" s="14">
        <f t="shared" ref="BT21" si="257">SUM(BT22)</f>
        <v>705000</v>
      </c>
      <c r="BU21" s="14">
        <f t="shared" si="254"/>
        <v>705000</v>
      </c>
      <c r="BV21" s="14">
        <f t="shared" si="254"/>
        <v>524959</v>
      </c>
      <c r="BW21" s="14">
        <f>BV21-BU21</f>
        <v>-180041</v>
      </c>
      <c r="BX21" s="14">
        <f t="shared" ref="BX21" si="258">SUM(BX22)</f>
        <v>20000</v>
      </c>
      <c r="BY21" s="14">
        <f t="shared" si="254"/>
        <v>20000</v>
      </c>
      <c r="BZ21" s="14">
        <f t="shared" si="254"/>
        <v>2285.7199999999998</v>
      </c>
      <c r="CA21" s="14">
        <f>BZ21-BY21</f>
        <v>-17714.28</v>
      </c>
      <c r="CB21" s="14">
        <f t="shared" ref="CB21" si="259">SUM(CB22)</f>
        <v>0</v>
      </c>
      <c r="CC21" s="14">
        <f t="shared" si="254"/>
        <v>0</v>
      </c>
      <c r="CD21" s="14">
        <f t="shared" si="254"/>
        <v>0</v>
      </c>
      <c r="CE21" s="14">
        <f>CD21-CC21</f>
        <v>0</v>
      </c>
      <c r="CF21" s="14">
        <f t="shared" ref="CF21" si="260">SUM(CF22)</f>
        <v>0</v>
      </c>
      <c r="CG21" s="14">
        <f t="shared" si="254"/>
        <v>0</v>
      </c>
      <c r="CH21" s="14">
        <f t="shared" si="254"/>
        <v>0</v>
      </c>
      <c r="CI21" s="14">
        <f>CH21-CG21</f>
        <v>0</v>
      </c>
      <c r="CJ21" s="14">
        <f t="shared" ref="CJ21" si="261">SUM(CJ22)</f>
        <v>2379575000.0000005</v>
      </c>
      <c r="CK21" s="14">
        <f t="shared" si="254"/>
        <v>2519575000.0000005</v>
      </c>
      <c r="CL21" s="14">
        <f t="shared" si="254"/>
        <v>2393072709.2399998</v>
      </c>
      <c r="CM21" s="14">
        <f>CL21-CK21</f>
        <v>-126502290.76000071</v>
      </c>
      <c r="CN21" s="14">
        <f t="shared" ref="CN21:EZ21" si="262">SUM(CN22)</f>
        <v>920000</v>
      </c>
      <c r="CO21" s="14">
        <f t="shared" si="262"/>
        <v>920000</v>
      </c>
      <c r="CP21" s="14">
        <f t="shared" si="262"/>
        <v>903492.75</v>
      </c>
      <c r="CQ21" s="14">
        <f>CP21-CO21</f>
        <v>-16507.25</v>
      </c>
      <c r="CR21" s="14">
        <f t="shared" si="262"/>
        <v>24333999.999999996</v>
      </c>
      <c r="CS21" s="14">
        <f t="shared" si="262"/>
        <v>24333999.999999996</v>
      </c>
      <c r="CT21" s="14">
        <f t="shared" si="262"/>
        <v>18522038.68</v>
      </c>
      <c r="CU21" s="14">
        <f>CT21-CS21</f>
        <v>-5811961.3199999966</v>
      </c>
      <c r="CV21" s="14">
        <f t="shared" si="262"/>
        <v>314243000.00000006</v>
      </c>
      <c r="CW21" s="14">
        <f t="shared" si="262"/>
        <v>314243000.00000006</v>
      </c>
      <c r="CX21" s="14">
        <f t="shared" si="262"/>
        <v>311248099.87</v>
      </c>
      <c r="CY21" s="14">
        <f>CX21-CW21</f>
        <v>-2994900.1300000548</v>
      </c>
      <c r="CZ21" s="14">
        <f t="shared" si="262"/>
        <v>5349999.9999999991</v>
      </c>
      <c r="DA21" s="14">
        <f t="shared" si="262"/>
        <v>5349999.9999999991</v>
      </c>
      <c r="DB21" s="14">
        <f t="shared" si="262"/>
        <v>4689414.12</v>
      </c>
      <c r="DC21" s="14">
        <f>DB21-DA21</f>
        <v>-660585.87999999896</v>
      </c>
      <c r="DD21" s="14">
        <f t="shared" si="262"/>
        <v>382000.00000000006</v>
      </c>
      <c r="DE21" s="14">
        <f t="shared" si="262"/>
        <v>382000.00000000006</v>
      </c>
      <c r="DF21" s="14">
        <f t="shared" si="262"/>
        <v>285750.53000000003</v>
      </c>
      <c r="DG21" s="14">
        <f>DF21-DE21</f>
        <v>-96249.47000000003</v>
      </c>
      <c r="DH21" s="14">
        <f t="shared" si="262"/>
        <v>400000</v>
      </c>
      <c r="DI21" s="14">
        <f t="shared" si="262"/>
        <v>400000</v>
      </c>
      <c r="DJ21" s="14">
        <f t="shared" si="262"/>
        <v>360412</v>
      </c>
      <c r="DK21" s="14">
        <f>DJ21-DI21</f>
        <v>-39588</v>
      </c>
      <c r="DL21" s="14">
        <f t="shared" si="262"/>
        <v>43897000</v>
      </c>
      <c r="DM21" s="14">
        <f t="shared" si="262"/>
        <v>43897000</v>
      </c>
      <c r="DN21" s="14">
        <f t="shared" si="262"/>
        <v>40788554.82</v>
      </c>
      <c r="DO21" s="14">
        <f>DN21-DM21</f>
        <v>-3108445.1799999997</v>
      </c>
      <c r="DP21" s="14">
        <f t="shared" si="262"/>
        <v>500000.00000000006</v>
      </c>
      <c r="DQ21" s="14">
        <f t="shared" si="262"/>
        <v>700000.00000000012</v>
      </c>
      <c r="DR21" s="14">
        <f t="shared" si="262"/>
        <v>63555</v>
      </c>
      <c r="DS21" s="14">
        <f>DR21-DQ21</f>
        <v>-636445.00000000012</v>
      </c>
      <c r="DT21" s="14">
        <f t="shared" si="262"/>
        <v>176744000</v>
      </c>
      <c r="DU21" s="14">
        <f t="shared" si="262"/>
        <v>176744000</v>
      </c>
      <c r="DV21" s="14">
        <f t="shared" si="262"/>
        <v>149125026.69</v>
      </c>
      <c r="DW21" s="14">
        <f>DV21-DU21</f>
        <v>-27618973.310000002</v>
      </c>
      <c r="DX21" s="14">
        <f t="shared" si="262"/>
        <v>0</v>
      </c>
      <c r="DY21" s="14">
        <f t="shared" si="262"/>
        <v>0</v>
      </c>
      <c r="DZ21" s="14">
        <f t="shared" si="262"/>
        <v>0</v>
      </c>
      <c r="EA21" s="14">
        <f>DZ21-DY21</f>
        <v>0</v>
      </c>
      <c r="EB21" s="14">
        <f t="shared" si="262"/>
        <v>2018000</v>
      </c>
      <c r="EC21" s="14">
        <f t="shared" si="262"/>
        <v>2018000</v>
      </c>
      <c r="ED21" s="14">
        <f t="shared" si="262"/>
        <v>1996589.36</v>
      </c>
      <c r="EE21" s="14">
        <f>ED21-EC21</f>
        <v>-21410.639999999898</v>
      </c>
      <c r="EF21" s="14">
        <f t="shared" si="262"/>
        <v>600000</v>
      </c>
      <c r="EG21" s="14">
        <f t="shared" si="262"/>
        <v>600000</v>
      </c>
      <c r="EH21" s="14">
        <f t="shared" si="262"/>
        <v>599569.32000000007</v>
      </c>
      <c r="EI21" s="14">
        <f>EH21-EG21</f>
        <v>-430.67999999993481</v>
      </c>
      <c r="EJ21" s="14">
        <f t="shared" si="262"/>
        <v>1530000</v>
      </c>
      <c r="EK21" s="14">
        <f t="shared" si="262"/>
        <v>19776000</v>
      </c>
      <c r="EL21" s="14">
        <f t="shared" si="262"/>
        <v>2872628.19</v>
      </c>
      <c r="EM21" s="14">
        <f>EL21-EK21</f>
        <v>-16903371.809999999</v>
      </c>
      <c r="EN21" s="14">
        <f t="shared" si="262"/>
        <v>57949000</v>
      </c>
      <c r="EO21" s="14">
        <f t="shared" si="262"/>
        <v>57949000</v>
      </c>
      <c r="EP21" s="14">
        <f t="shared" si="262"/>
        <v>39911247.210000001</v>
      </c>
      <c r="EQ21" s="14">
        <f>EP21-EO21</f>
        <v>-18037752.789999999</v>
      </c>
      <c r="ER21" s="14">
        <f t="shared" si="262"/>
        <v>16875000</v>
      </c>
      <c r="ES21" s="14">
        <f t="shared" si="262"/>
        <v>70000000</v>
      </c>
      <c r="ET21" s="14">
        <f t="shared" si="262"/>
        <v>13017151.739999989</v>
      </c>
      <c r="EU21" s="14">
        <f>ET21-ES21</f>
        <v>-56982848.260000013</v>
      </c>
      <c r="EV21" s="14">
        <f t="shared" si="262"/>
        <v>622000</v>
      </c>
      <c r="EW21" s="14">
        <f t="shared" si="262"/>
        <v>19467200</v>
      </c>
      <c r="EX21" s="14">
        <f t="shared" si="262"/>
        <v>1179645</v>
      </c>
      <c r="EY21" s="14">
        <f>EX21-EW21</f>
        <v>-18287555</v>
      </c>
      <c r="EZ21" s="14">
        <f t="shared" si="262"/>
        <v>934000</v>
      </c>
      <c r="FA21" s="14">
        <f t="shared" ref="FA21:FF21" si="263">SUM(FA22)</f>
        <v>1290750</v>
      </c>
      <c r="FB21" s="14">
        <f t="shared" si="263"/>
        <v>909462</v>
      </c>
      <c r="FC21" s="14">
        <f>FB21-FA21</f>
        <v>-381288</v>
      </c>
      <c r="FD21" s="14">
        <f t="shared" ref="FD21:GL21" si="264">SUM(FD22)</f>
        <v>2800000</v>
      </c>
      <c r="FE21" s="14">
        <f t="shared" si="263"/>
        <v>2800000</v>
      </c>
      <c r="FF21" s="14">
        <f t="shared" si="263"/>
        <v>2577565.88</v>
      </c>
      <c r="FG21" s="14">
        <f>FF21-FE21</f>
        <v>-222434.12000000011</v>
      </c>
      <c r="FH21" s="14">
        <f t="shared" si="264"/>
        <v>2500000</v>
      </c>
      <c r="FI21" s="14">
        <f t="shared" si="264"/>
        <v>2500000</v>
      </c>
      <c r="FJ21" s="14">
        <f t="shared" si="264"/>
        <v>0</v>
      </c>
      <c r="FK21" s="14">
        <f>FJ21-FI21</f>
        <v>-2500000</v>
      </c>
      <c r="FL21" s="14">
        <f t="shared" si="264"/>
        <v>598000</v>
      </c>
      <c r="FM21" s="14">
        <f t="shared" si="264"/>
        <v>598000</v>
      </c>
      <c r="FN21" s="14">
        <f t="shared" si="264"/>
        <v>598000</v>
      </c>
      <c r="FO21" s="14">
        <f>FN21-FM21</f>
        <v>0</v>
      </c>
      <c r="FP21" s="14">
        <f t="shared" si="264"/>
        <v>100000</v>
      </c>
      <c r="FQ21" s="14">
        <f t="shared" si="264"/>
        <v>100000</v>
      </c>
      <c r="FR21" s="14">
        <f t="shared" si="264"/>
        <v>38350</v>
      </c>
      <c r="FS21" s="14">
        <f>FR21-FQ21</f>
        <v>-61650</v>
      </c>
      <c r="FT21" s="14">
        <f t="shared" si="264"/>
        <v>1636000</v>
      </c>
      <c r="FU21" s="14">
        <f t="shared" si="264"/>
        <v>3171000</v>
      </c>
      <c r="FV21" s="14">
        <f t="shared" si="264"/>
        <v>2121828.54</v>
      </c>
      <c r="FW21" s="14">
        <f>FV21-FU21</f>
        <v>-1049171.46</v>
      </c>
      <c r="FX21" s="14">
        <f t="shared" si="264"/>
        <v>33000</v>
      </c>
      <c r="FY21" s="14">
        <f t="shared" si="264"/>
        <v>33000</v>
      </c>
      <c r="FZ21" s="14">
        <f t="shared" si="264"/>
        <v>0</v>
      </c>
      <c r="GA21" s="14">
        <f>FZ21-FY21</f>
        <v>-33000</v>
      </c>
      <c r="GB21" s="14">
        <f t="shared" si="264"/>
        <v>7690000.0000000009</v>
      </c>
      <c r="GC21" s="14">
        <f t="shared" si="264"/>
        <v>7690000.0000000009</v>
      </c>
      <c r="GD21" s="14">
        <f t="shared" si="264"/>
        <v>7689999.5800000001</v>
      </c>
      <c r="GE21" s="14">
        <f>GD21-GC21</f>
        <v>-0.42000000085681677</v>
      </c>
      <c r="GF21" s="14">
        <f t="shared" si="264"/>
        <v>92665000</v>
      </c>
      <c r="GG21" s="14">
        <f t="shared" si="264"/>
        <v>92665000</v>
      </c>
      <c r="GH21" s="14">
        <f t="shared" si="264"/>
        <v>91709714</v>
      </c>
      <c r="GI21" s="14">
        <f>GH21-GG21</f>
        <v>-955286</v>
      </c>
      <c r="GJ21" s="14">
        <f t="shared" si="264"/>
        <v>3043000</v>
      </c>
      <c r="GK21" s="14">
        <f t="shared" si="264"/>
        <v>3043000</v>
      </c>
      <c r="GL21" s="14">
        <f t="shared" si="264"/>
        <v>2691811.3100000005</v>
      </c>
      <c r="GM21" s="14">
        <f>GL21-GK21</f>
        <v>-351188.68999999948</v>
      </c>
    </row>
    <row r="22" spans="1:195" s="9" customFormat="1" ht="30" customHeight="1" thickBot="1">
      <c r="A22" s="15" t="s">
        <v>92</v>
      </c>
      <c r="B22" s="19" t="s">
        <v>25</v>
      </c>
      <c r="C22"/>
      <c r="D22" s="17">
        <f>SUMIF($H$3:$GM$3,$D$3,H22:GM22)</f>
        <v>4238246000.0000005</v>
      </c>
      <c r="E22" s="17">
        <f>SUMIF($H$3:$GM$3,$E$3,H22:GM22)</f>
        <v>4539700950</v>
      </c>
      <c r="F22" s="17">
        <f>SUMIF($H$3:$GM$3,$F$3,H22:GM22)</f>
        <v>4104993193.7599998</v>
      </c>
      <c r="G22" s="17">
        <f>F22-E22</f>
        <v>-434707756.24000025</v>
      </c>
      <c r="H22" s="17">
        <f>SUMIFS('Budget Execution 2021'!$E:$E,'Budget Execution 2021'!$A:$A,'تنفيذ الميزانية  - جهات'!H1,'Budget Execution 2021'!$C:$C,$A$22)</f>
        <v>596123000</v>
      </c>
      <c r="I22" s="17">
        <f>SUMIFS('Budget Execution 2021'!$F:$F,'Budget Execution 2021'!$A:$A,'تنفيذ الميزانية  - جهات'!H1,'Budget Execution 2021'!$C:$C,$A$22)</f>
        <v>596123000</v>
      </c>
      <c r="J22" s="17">
        <f>SUMIFS('Budget Execution 2021'!$G:$G,'Budget Execution 2021'!$A:$A,'تنفيذ الميزانية  - جهات'!H1,'Budget Execution 2021'!$C:$C,$A$22)</f>
        <v>590355441.21999991</v>
      </c>
      <c r="K22" s="17">
        <f>J22-I22</f>
        <v>-5767558.7800000906</v>
      </c>
      <c r="L22" s="17">
        <f>SUMIFS('Budget Execution 2021'!$E:$E,'Budget Execution 2021'!$A:$A,'تنفيذ الميزانية  - جهات'!L1,'Budget Execution 2021'!$C:$C,$A$22)</f>
        <v>5250000</v>
      </c>
      <c r="M22" s="17">
        <f>SUMIFS('Budget Execution 2021'!$F:$F,'Budget Execution 2021'!$A:$A,'تنفيذ الميزانية  - جهات'!L1,'Budget Execution 2021'!$C:$C,$A$22)</f>
        <v>5250000</v>
      </c>
      <c r="N22" s="17">
        <f>SUMIFS('Budget Execution 2021'!$G:$G,'Budget Execution 2021'!$A:$A,'تنفيذ الميزانية  - جهات'!L1,'Budget Execution 2021'!$C:$C,$A$22)</f>
        <v>5160550.87</v>
      </c>
      <c r="O22" s="17">
        <f>N22-M22</f>
        <v>-89449.129999999888</v>
      </c>
      <c r="P22" s="17">
        <f>SUMIFS('Budget Execution 2021'!$E:$E,'Budget Execution 2021'!$A:$A,'تنفيذ الميزانية  - جهات'!P1,'Budget Execution 2021'!$C:$C,$A$22)</f>
        <v>149261999.99999997</v>
      </c>
      <c r="Q22" s="17">
        <f>SUMIFS('Budget Execution 2021'!$F:$F,'Budget Execution 2021'!$A:$A,'تنفيذ الميزانية  - جهات'!P1,'Budget Execution 2021'!$C:$C,$A$22)</f>
        <v>214112000</v>
      </c>
      <c r="R22" s="17">
        <f>SUMIFS('Budget Execution 2021'!$G:$G,'Budget Execution 2021'!$A:$A,'تنفيذ الميزانية  - جهات'!P1,'Budget Execution 2021'!$C:$C,$A$22)</f>
        <v>167497425.63</v>
      </c>
      <c r="S22" s="17">
        <f>R22-Q22</f>
        <v>-46614574.370000005</v>
      </c>
      <c r="T22" s="17">
        <f>SUMIFS('Budget Execution 2021'!$E:$E,'Budget Execution 2021'!$A:$A,'تنفيذ الميزانية  - جهات'!T1,'Budget Execution 2021'!$C:$C,$A$22)</f>
        <v>199499000</v>
      </c>
      <c r="U22" s="17">
        <f>SUMIFS('Budget Execution 2021'!$F:$F,'Budget Execution 2021'!$A:$A,'تنفيذ الميزانية  - جهات'!T1,'Budget Execution 2021'!$C:$C,$A$22)</f>
        <v>199499000</v>
      </c>
      <c r="V22" s="17">
        <f>SUMIFS('Budget Execution 2021'!$G:$G,'Budget Execution 2021'!$A:$A,'تنفيذ الميزانية  - جهات'!T1,'Budget Execution 2021'!$C:$C,$A$22)</f>
        <v>165406560.23000005</v>
      </c>
      <c r="W22" s="17">
        <f>V22-U22</f>
        <v>-34092439.769999951</v>
      </c>
      <c r="X22" s="17">
        <f>SUMIFS('Budget Execution 2021'!$E:$E,'Budget Execution 2021'!$A:$A,'تنفيذ الميزانية  - جهات'!X1,'Budget Execution 2021'!$C:$C,$A$22)</f>
        <v>0</v>
      </c>
      <c r="Y22" s="17">
        <f>SUMIFS('Budget Execution 2021'!$F:$F,'Budget Execution 2021'!$A:$A,'تنفيذ الميزانية  - جهات'!X1,'Budget Execution 2021'!$C:$C,$A$22)</f>
        <v>0</v>
      </c>
      <c r="Z22" s="17">
        <f>SUMIFS('Budget Execution 2021'!$G:$G,'Budget Execution 2021'!$A:$A,'تنفيذ الميزانية  - جهات'!X1,'Budget Execution 2021'!$C:$C,$A$22)</f>
        <v>0</v>
      </c>
      <c r="AA22" s="17">
        <f>Z22-Y22</f>
        <v>0</v>
      </c>
      <c r="AB22" s="17">
        <f>SUMIFS('Budget Execution 2021'!$E:$E,'Budget Execution 2021'!$A:$A,'تنفيذ الميزانية  - جهات'!AB1,'Budget Execution 2021'!$C:$C,$A$22)</f>
        <v>0</v>
      </c>
      <c r="AC22" s="17">
        <f>SUMIFS('Budget Execution 2021'!$F:$F,'Budget Execution 2021'!$A:$A,'تنفيذ الميزانية  - جهات'!AB1,'Budget Execution 2021'!$C:$C,$A$22)</f>
        <v>0</v>
      </c>
      <c r="AD22" s="17">
        <f>SUMIFS('Budget Execution 2021'!$G:$G,'Budget Execution 2021'!$A:$A,'تنفيذ الميزانية  - جهات'!AB1,'Budget Execution 2021'!$C:$C,$A$22)</f>
        <v>0</v>
      </c>
      <c r="AE22" s="17">
        <f>AD22-AC22</f>
        <v>0</v>
      </c>
      <c r="AF22" s="17">
        <f>SUMIFS('Budget Execution 2021'!$E:$E,'Budget Execution 2021'!$A:$A,'تنفيذ الميزانية  - جهات'!AF1,'Budget Execution 2021'!$C:$C,$A$22)</f>
        <v>9462000</v>
      </c>
      <c r="AG22" s="17">
        <f>SUMIFS('Budget Execution 2021'!$F:$F,'Budget Execution 2021'!$A:$A,'تنفيذ الميزانية  - جهات'!AF1,'Budget Execution 2021'!$C:$C,$A$22)</f>
        <v>9462000</v>
      </c>
      <c r="AH22" s="17">
        <f>SUMIFS('Budget Execution 2021'!$G:$G,'Budget Execution 2021'!$A:$A,'تنفيذ الميزانية  - جهات'!AF1,'Budget Execution 2021'!$C:$C,$A$22)</f>
        <v>9371085.5600000005</v>
      </c>
      <c r="AI22" s="17">
        <f>AH22-AG22</f>
        <v>-90914.439999999478</v>
      </c>
      <c r="AJ22" s="17">
        <f>SUMIFS('Budget Execution 2021'!$E:$E,'Budget Execution 2021'!$A:$A,'تنفيذ الميزانية  - جهات'!AJ1,'Budget Execution 2021'!$C:$C,$A$22)</f>
        <v>33051000</v>
      </c>
      <c r="AK22" s="17">
        <f>SUMIFS('Budget Execution 2021'!$F:$F,'Budget Execution 2021'!$A:$A,'تنفيذ الميزانية  - جهات'!AJ1,'Budget Execution 2021'!$C:$C,$A$22)</f>
        <v>33051000</v>
      </c>
      <c r="AL22" s="17">
        <f>SUMIFS('Budget Execution 2021'!$G:$G,'Budget Execution 2021'!$A:$A,'تنفيذ الميزانية  - جهات'!AJ1,'Budget Execution 2021'!$C:$C,$A$22)</f>
        <v>33047665.18</v>
      </c>
      <c r="AM22" s="17">
        <f>AL22-AK22</f>
        <v>-3334.820000000298</v>
      </c>
      <c r="AN22" s="17">
        <f>SUMIFS('Budget Execution 2021'!$E:$E,'Budget Execution 2021'!$A:$A,'تنفيذ الميزانية  - جهات'!AN1,'Budget Execution 2021'!$C:$C,$A$22)</f>
        <v>3373000</v>
      </c>
      <c r="AO22" s="17">
        <f>SUMIFS('Budget Execution 2021'!$F:$F,'Budget Execution 2021'!$A:$A,'تنفيذ الميزانية  - جهات'!AN1,'Budget Execution 2021'!$C:$C,$A$22)</f>
        <v>3373000</v>
      </c>
      <c r="AP22" s="17">
        <f>SUMIFS('Budget Execution 2021'!$G:$G,'Budget Execution 2021'!$A:$A,'تنفيذ الميزانية  - جهات'!AN1,'Budget Execution 2021'!$C:$C,$A$22)</f>
        <v>3347495.98</v>
      </c>
      <c r="AQ22" s="17">
        <f>AP22-AO22</f>
        <v>-25504.020000000019</v>
      </c>
      <c r="AR22" s="17">
        <f>SUMIFS('Budget Execution 2021'!$E:$E,'Budget Execution 2021'!$A:$A,'تنفيذ الميزانية  - جهات'!AR1,'Budget Execution 2021'!$C:$C,$A$22)</f>
        <v>4800000</v>
      </c>
      <c r="AS22" s="17">
        <f>SUMIFS('Budget Execution 2021'!$F:$F,'Budget Execution 2021'!$A:$A,'تنفيذ الميزانية  - جهات'!AR1,'Budget Execution 2021'!$C:$C,$A$22)</f>
        <v>4800000</v>
      </c>
      <c r="AT22" s="17">
        <f>SUMIFS('Budget Execution 2021'!$G:$G,'Budget Execution 2021'!$A:$A,'تنفيذ الميزانية  - جهات'!AR1,'Budget Execution 2021'!$C:$C,$A$22)</f>
        <v>285390.09999999998</v>
      </c>
      <c r="AU22" s="17">
        <f>AT22-AS22</f>
        <v>-4514609.9000000004</v>
      </c>
      <c r="AV22" s="17">
        <f>SUMIFS('Budget Execution 2021'!$E:$E,'Budget Execution 2021'!$A:$A,'تنفيذ الميزانية  - جهات'!AV1,'Budget Execution 2021'!$C:$C,$A$22)</f>
        <v>3125000.0000000009</v>
      </c>
      <c r="AW22" s="17">
        <f>SUMIFS('Budget Execution 2021'!$F:$F,'Budget Execution 2021'!$A:$A,'تنفيذ الميزانية  - جهات'!AV1,'Budget Execution 2021'!$C:$C,$A$22)</f>
        <v>6982000</v>
      </c>
      <c r="AX22" s="17">
        <f>SUMIFS('Budget Execution 2021'!$G:$G,'Budget Execution 2021'!$A:$A,'تنفيذ الميزانية  - جهات'!AV1,'Budget Execution 2021'!$C:$C,$A$22)</f>
        <v>2739164.9799999995</v>
      </c>
      <c r="AY22" s="17">
        <f>AX22-AW22</f>
        <v>-4242835.0200000005</v>
      </c>
      <c r="AZ22" s="17">
        <f>SUMIFS('Budget Execution 2021'!$E:$E,'Budget Execution 2021'!$A:$A,'تنفيذ الميزانية  - جهات'!AZ1,'Budget Execution 2021'!$C:$C,$A$22)</f>
        <v>55006000</v>
      </c>
      <c r="BA22" s="17">
        <f>SUMIFS('Budget Execution 2021'!$F:$F,'Budget Execution 2021'!$A:$A,'تنفيذ الميزانية  - جهات'!AZ1,'Budget Execution 2021'!$C:$C,$A$22)</f>
        <v>55006000</v>
      </c>
      <c r="BB22" s="17">
        <f>SUMIFS('Budget Execution 2021'!$G:$G,'Budget Execution 2021'!$A:$A,'تنفيذ الميزانية  - جهات'!AZ1,'Budget Execution 2021'!$C:$C,$A$22)</f>
        <v>3621487</v>
      </c>
      <c r="BC22" s="17">
        <f>BB22-BA22</f>
        <v>-51384513</v>
      </c>
      <c r="BD22" s="17">
        <f>SUMIFS('Budget Execution 2021'!$E:$E,'Budget Execution 2021'!$A:$A,'تنفيذ الميزانية  - جهات'!BD1,'Budget Execution 2021'!$C:$C,$A$22)</f>
        <v>0</v>
      </c>
      <c r="BE22" s="17">
        <f>SUMIFS('Budget Execution 2021'!$F:$F,'Budget Execution 2021'!$A:$A,'تنفيذ الميزانية  - جهات'!BD1,'Budget Execution 2021'!$C:$C,$A$22)</f>
        <v>0</v>
      </c>
      <c r="BF22" s="17">
        <f>SUMIFS('Budget Execution 2021'!$G:$G,'Budget Execution 2021'!$A:$A,'تنفيذ الميزانية  - جهات'!BD1,'Budget Execution 2021'!$C:$C,$A$22)</f>
        <v>0</v>
      </c>
      <c r="BG22" s="17">
        <f>BF22-BE22</f>
        <v>0</v>
      </c>
      <c r="BH22" s="17">
        <f>SUMIFS('Budget Execution 2021'!$E:$E,'Budget Execution 2021'!$A:$A,'تنفيذ الميزانية  - جهات'!BH1,'Budget Execution 2021'!$C:$C,$A$22)</f>
        <v>24425000</v>
      </c>
      <c r="BI22" s="17">
        <f>SUMIFS('Budget Execution 2021'!$F:$F,'Budget Execution 2021'!$A:$A,'تنفيذ الميزانية  - جهات'!BH1,'Budget Execution 2021'!$C:$C,$A$22)</f>
        <v>24865000</v>
      </c>
      <c r="BJ22" s="17">
        <f>SUMIFS('Budget Execution 2021'!$G:$G,'Budget Execution 2021'!$A:$A,'تنفيذ الميزانية  - جهات'!BH1,'Budget Execution 2021'!$C:$C,$A$22)</f>
        <v>24425283.09</v>
      </c>
      <c r="BK22" s="17">
        <f>BJ22-BI22</f>
        <v>-439716.91000000015</v>
      </c>
      <c r="BL22" s="17">
        <f>SUMIFS('Budget Execution 2021'!$E:$E,'Budget Execution 2021'!$A:$A,'تنفيذ الميزانية  - جهات'!BL1,'Budget Execution 2021'!$C:$C,$A$22)</f>
        <v>4290000</v>
      </c>
      <c r="BM22" s="17">
        <f>SUMIFS('Budget Execution 2021'!$F:$F,'Budget Execution 2021'!$A:$A,'تنفيذ الميزانية  - جهات'!BL1,'Budget Execution 2021'!$C:$C,$A$22)</f>
        <v>4290000</v>
      </c>
      <c r="BN22" s="17">
        <f>SUMIFS('Budget Execution 2021'!$G:$G,'Budget Execution 2021'!$A:$A,'تنفيذ الميزانية  - جهات'!BL1,'Budget Execution 2021'!$C:$C,$A$22)</f>
        <v>4153387.1699999995</v>
      </c>
      <c r="BO22" s="17">
        <f>BN22-BM22</f>
        <v>-136612.83000000054</v>
      </c>
      <c r="BP22" s="17">
        <f>SUMIFS('Budget Execution 2021'!$E:$E,'Budget Execution 2021'!$A:$A,'تنفيذ الميزانية  - جهات'!BP1,'Budget Execution 2021'!$C:$C,$A$22)</f>
        <v>11917000</v>
      </c>
      <c r="BQ22" s="17">
        <f>SUMIFS('Budget Execution 2021'!$F:$F,'Budget Execution 2021'!$A:$A,'تنفيذ الميزانية  - جهات'!BP1,'Budget Execution 2021'!$C:$C,$A$22)</f>
        <v>11917000</v>
      </c>
      <c r="BR22" s="17">
        <f>SUMIFS('Budget Execution 2021'!$G:$G,'Budget Execution 2021'!$A:$A,'تنفيذ الميزانية  - جهات'!BP1,'Budget Execution 2021'!$C:$C,$A$22)</f>
        <v>8082396.1999999983</v>
      </c>
      <c r="BS22" s="17">
        <f>BR22-BQ22</f>
        <v>-3834603.8000000017</v>
      </c>
      <c r="BT22" s="17">
        <f>SUMIFS('Budget Execution 2021'!$E:$E,'Budget Execution 2021'!$A:$A,'تنفيذ الميزانية  - جهات'!BT1,'Budget Execution 2021'!$C:$C,$A$22)</f>
        <v>705000</v>
      </c>
      <c r="BU22" s="17">
        <f>SUMIFS('Budget Execution 2021'!$F:$F,'Budget Execution 2021'!$A:$A,'تنفيذ الميزانية  - جهات'!BT1,'Budget Execution 2021'!$C:$C,$A$22)</f>
        <v>705000</v>
      </c>
      <c r="BV22" s="17">
        <f>SUMIFS('Budget Execution 2021'!$G:$G,'Budget Execution 2021'!$A:$A,'تنفيذ الميزانية  - جهات'!BT1,'Budget Execution 2021'!$C:$C,$A$22)</f>
        <v>524959</v>
      </c>
      <c r="BW22" s="17">
        <f>BV22-BU22</f>
        <v>-180041</v>
      </c>
      <c r="BX22" s="17">
        <f>SUMIFS('Budget Execution 2021'!$E:$E,'Budget Execution 2021'!$A:$A,'تنفيذ الميزانية  - جهات'!BX1,'Budget Execution 2021'!$C:$C,$A$22)</f>
        <v>20000</v>
      </c>
      <c r="BY22" s="17">
        <f>SUMIFS('Budget Execution 2021'!$F:$F,'Budget Execution 2021'!$A:$A,'تنفيذ الميزانية  - جهات'!BX1,'Budget Execution 2021'!$C:$C,$A$22)</f>
        <v>20000</v>
      </c>
      <c r="BZ22" s="17">
        <f>SUMIFS('Budget Execution 2021'!$G:$G,'Budget Execution 2021'!$A:$A,'تنفيذ الميزانية  - جهات'!BX1,'Budget Execution 2021'!$C:$C,$A$22)</f>
        <v>2285.7199999999998</v>
      </c>
      <c r="CA22" s="17">
        <f>BZ22-BY22</f>
        <v>-17714.28</v>
      </c>
      <c r="CB22" s="17">
        <f>SUMIFS('Budget Execution 2021'!$E:$E,'Budget Execution 2021'!$A:$A,'تنفيذ الميزانية  - جهات'!CB1,'Budget Execution 2021'!$C:$C,$A$22)</f>
        <v>0</v>
      </c>
      <c r="CC22" s="17">
        <f>SUMIFS('Budget Execution 2021'!$F:$F,'Budget Execution 2021'!$A:$A,'تنفيذ الميزانية  - جهات'!CB1,'Budget Execution 2021'!$C:$C,$A$22)</f>
        <v>0</v>
      </c>
      <c r="CD22" s="17">
        <f>SUMIFS('Budget Execution 2021'!$G:$G,'Budget Execution 2021'!$A:$A,'تنفيذ الميزانية  - جهات'!CB1,'Budget Execution 2021'!$C:$C,$A$22)</f>
        <v>0</v>
      </c>
      <c r="CE22" s="17">
        <f>CD22-CC22</f>
        <v>0</v>
      </c>
      <c r="CF22" s="17">
        <f>SUMIFS('Budget Execution 2021'!$E:$E,'Budget Execution 2021'!$A:$A,'تنفيذ الميزانية  - جهات'!CF1,'Budget Execution 2021'!$C:$C,$A$22)</f>
        <v>0</v>
      </c>
      <c r="CG22" s="17">
        <f>SUMIFS('Budget Execution 2021'!$F:$F,'Budget Execution 2021'!$A:$A,'تنفيذ الميزانية  - جهات'!CF1,'Budget Execution 2021'!$C:$C,$A$22)</f>
        <v>0</v>
      </c>
      <c r="CH22" s="17">
        <f>SUMIFS('Budget Execution 2021'!$G:$G,'Budget Execution 2021'!$A:$A,'تنفيذ الميزانية  - جهات'!CF1,'Budget Execution 2021'!$C:$C,$A$22)</f>
        <v>0</v>
      </c>
      <c r="CI22" s="17">
        <f>CH22-CG22</f>
        <v>0</v>
      </c>
      <c r="CJ22" s="17">
        <f>SUMIFS('Budget Execution 2021'!$E:$E,'Budget Execution 2021'!$A:$A,'تنفيذ الميزانية  - جهات'!CJ1,'Budget Execution 2021'!$C:$C,$A$22)</f>
        <v>2379575000.0000005</v>
      </c>
      <c r="CK22" s="17">
        <f>SUMIFS('Budget Execution 2021'!$F:$F,'Budget Execution 2021'!$A:$A,'تنفيذ الميزانية  - جهات'!CJ1,'Budget Execution 2021'!$C:$C,$A$22)</f>
        <v>2519575000.0000005</v>
      </c>
      <c r="CL22" s="17">
        <f>SUMIFS('Budget Execution 2021'!$G:$G,'Budget Execution 2021'!$A:$A,'تنفيذ الميزانية  - جهات'!CJ1,'Budget Execution 2021'!$C:$C,$A$22)</f>
        <v>2393072709.2399998</v>
      </c>
      <c r="CM22" s="17">
        <f>CL22-CK22</f>
        <v>-126502290.76000071</v>
      </c>
      <c r="CN22" s="17">
        <f>SUMIFS('Budget Execution 2021'!$E:$E,'Budget Execution 2021'!$A:$A,'تنفيذ الميزانية  - جهات'!CN1,'Budget Execution 2021'!$C:$C,$A$22)</f>
        <v>920000</v>
      </c>
      <c r="CO22" s="17">
        <f>SUMIFS('Budget Execution 2021'!$F:$F,'Budget Execution 2021'!$A:$A,'تنفيذ الميزانية  - جهات'!CN1,'Budget Execution 2021'!$C:$C,$A$22)</f>
        <v>920000</v>
      </c>
      <c r="CP22" s="17">
        <f>SUMIFS('Budget Execution 2021'!$G:$G,'Budget Execution 2021'!$A:$A,'تنفيذ الميزانية  - جهات'!CN1,'Budget Execution 2021'!$C:$C,$A$22)</f>
        <v>903492.75</v>
      </c>
      <c r="CQ22" s="17">
        <f>CP22-CO22</f>
        <v>-16507.25</v>
      </c>
      <c r="CR22" s="17">
        <f>SUMIFS('Budget Execution 2021'!$E:$E,'Budget Execution 2021'!$A:$A,'تنفيذ الميزانية  - جهات'!CR1,'Budget Execution 2021'!$C:$C,$A$22)</f>
        <v>24333999.999999996</v>
      </c>
      <c r="CS22" s="17">
        <f>SUMIFS('Budget Execution 2021'!$F:$F,'Budget Execution 2021'!$A:$A,'تنفيذ الميزانية  - جهات'!CR1,'Budget Execution 2021'!$C:$C,$A$22)</f>
        <v>24333999.999999996</v>
      </c>
      <c r="CT22" s="17">
        <f>SUMIFS('Budget Execution 2021'!$G:$G,'Budget Execution 2021'!$A:$A,'تنفيذ الميزانية  - جهات'!CR1,'Budget Execution 2021'!$C:$C,$A$22)</f>
        <v>18522038.68</v>
      </c>
      <c r="CU22" s="17">
        <f>CT22-CS22</f>
        <v>-5811961.3199999966</v>
      </c>
      <c r="CV22" s="17">
        <f>SUMIFS('Budget Execution 2021'!$E:$E,'Budget Execution 2021'!$A:$A,'تنفيذ الميزانية  - جهات'!CV1,'Budget Execution 2021'!$C:$C,$A$22)</f>
        <v>314243000.00000006</v>
      </c>
      <c r="CW22" s="17">
        <f>SUMIFS('Budget Execution 2021'!$F:$F,'Budget Execution 2021'!$A:$A,'تنفيذ الميزانية  - جهات'!CV1,'Budget Execution 2021'!$C:$C,$A$22)</f>
        <v>314243000.00000006</v>
      </c>
      <c r="CX22" s="17">
        <f>SUMIFS('Budget Execution 2021'!$G:$G,'Budget Execution 2021'!$A:$A,'تنفيذ الميزانية  - جهات'!CV1,'Budget Execution 2021'!$C:$C,$A$22)</f>
        <v>311248099.87</v>
      </c>
      <c r="CY22" s="17">
        <f>CX22-CW22</f>
        <v>-2994900.1300000548</v>
      </c>
      <c r="CZ22" s="17">
        <f>SUMIFS('Budget Execution 2021'!$E:$E,'Budget Execution 2021'!$A:$A,'تنفيذ الميزانية  - جهات'!CZ1,'Budget Execution 2021'!$C:$C,$A$22)</f>
        <v>5349999.9999999991</v>
      </c>
      <c r="DA22" s="17">
        <f>SUMIFS('Budget Execution 2021'!$F:$F,'Budget Execution 2021'!$A:$A,'تنفيذ الميزانية  - جهات'!CZ1,'Budget Execution 2021'!$C:$C,$A$22)</f>
        <v>5349999.9999999991</v>
      </c>
      <c r="DB22" s="17">
        <f>SUMIFS('Budget Execution 2021'!$G:$G,'Budget Execution 2021'!$A:$A,'تنفيذ الميزانية  - جهات'!CZ1,'Budget Execution 2021'!$C:$C,$A$22)</f>
        <v>4689414.12</v>
      </c>
      <c r="DC22" s="17">
        <f>DB22-DA22</f>
        <v>-660585.87999999896</v>
      </c>
      <c r="DD22" s="17">
        <f>SUMIFS('Budget Execution 2021'!$E:$E,'Budget Execution 2021'!$A:$A,'تنفيذ الميزانية  - جهات'!DD1,'Budget Execution 2021'!$C:$C,$A$22)</f>
        <v>382000.00000000006</v>
      </c>
      <c r="DE22" s="17">
        <f>SUMIFS('Budget Execution 2021'!$F:$F,'Budget Execution 2021'!$A:$A,'تنفيذ الميزانية  - جهات'!DD1,'Budget Execution 2021'!$C:$C,$A$22)</f>
        <v>382000.00000000006</v>
      </c>
      <c r="DF22" s="17">
        <f>SUMIFS('Budget Execution 2021'!$G:$G,'Budget Execution 2021'!$A:$A,'تنفيذ الميزانية  - جهات'!DD1,'Budget Execution 2021'!$C:$C,$A$22)</f>
        <v>285750.53000000003</v>
      </c>
      <c r="DG22" s="17">
        <f>DF22-DE22</f>
        <v>-96249.47000000003</v>
      </c>
      <c r="DH22" s="17">
        <f>SUMIFS('Budget Execution 2021'!$E:$E,'Budget Execution 2021'!$A:$A,'تنفيذ الميزانية  - جهات'!DH1,'Budget Execution 2021'!$C:$C,$A$22)</f>
        <v>400000</v>
      </c>
      <c r="DI22" s="17">
        <f>SUMIFS('Budget Execution 2021'!$F:$F,'Budget Execution 2021'!$A:$A,'تنفيذ الميزانية  - جهات'!DH1,'Budget Execution 2021'!$C:$C,$A$22)</f>
        <v>400000</v>
      </c>
      <c r="DJ22" s="17">
        <f>SUMIFS('Budget Execution 2021'!$G:$G,'Budget Execution 2021'!$A:$A,'تنفيذ الميزانية  - جهات'!DH1,'Budget Execution 2021'!$C:$C,$A$22)</f>
        <v>360412</v>
      </c>
      <c r="DK22" s="17">
        <f>DJ22-DI22</f>
        <v>-39588</v>
      </c>
      <c r="DL22" s="17">
        <f>SUMIFS('Budget Execution 2021'!$E:$E,'Budget Execution 2021'!$A:$A,'تنفيذ الميزانية  - جهات'!DL1,'Budget Execution 2021'!$C:$C,$A$22)</f>
        <v>43897000</v>
      </c>
      <c r="DM22" s="17">
        <f>SUMIFS('Budget Execution 2021'!$F:$F,'Budget Execution 2021'!$A:$A,'تنفيذ الميزانية  - جهات'!DL1,'Budget Execution 2021'!$C:$C,$A$22)</f>
        <v>43897000</v>
      </c>
      <c r="DN22" s="17">
        <f>SUMIFS('Budget Execution 2021'!$G:$G,'Budget Execution 2021'!$A:$A,'تنفيذ الميزانية  - جهات'!DL1,'Budget Execution 2021'!$C:$C,$A$22)</f>
        <v>40788554.82</v>
      </c>
      <c r="DO22" s="17">
        <f>DN22-DM22</f>
        <v>-3108445.1799999997</v>
      </c>
      <c r="DP22" s="17">
        <f>SUMIFS('Budget Execution 2021'!$E:$E,'Budget Execution 2021'!$A:$A,'تنفيذ الميزانية  - جهات'!DP1,'Budget Execution 2021'!$C:$C,$A$22)</f>
        <v>500000.00000000006</v>
      </c>
      <c r="DQ22" s="17">
        <f>SUMIFS('Budget Execution 2021'!$F:$F,'Budget Execution 2021'!$A:$A,'تنفيذ الميزانية  - جهات'!DP1,'Budget Execution 2021'!$C:$C,$A$22)</f>
        <v>700000.00000000012</v>
      </c>
      <c r="DR22" s="17">
        <f>SUMIFS('Budget Execution 2021'!$G:$G,'Budget Execution 2021'!$A:$A,'تنفيذ الميزانية  - جهات'!DP1,'Budget Execution 2021'!$C:$C,$A$22)</f>
        <v>63555</v>
      </c>
      <c r="DS22" s="17">
        <f>DR22-DQ22</f>
        <v>-636445.00000000012</v>
      </c>
      <c r="DT22" s="17">
        <f>SUMIFS('Budget Execution 2021'!$E:$E,'Budget Execution 2021'!$A:$A,'تنفيذ الميزانية  - جهات'!DT1,'Budget Execution 2021'!$C:$C,$A$22)</f>
        <v>176744000</v>
      </c>
      <c r="DU22" s="17">
        <f>SUMIFS('Budget Execution 2021'!$F:$F,'Budget Execution 2021'!$A:$A,'تنفيذ الميزانية  - جهات'!DT1,'Budget Execution 2021'!$C:$C,$A$22)</f>
        <v>176744000</v>
      </c>
      <c r="DV22" s="17">
        <f>SUMIFS('Budget Execution 2021'!$G:$G,'Budget Execution 2021'!$A:$A,'تنفيذ الميزانية  - جهات'!DT1,'Budget Execution 2021'!$C:$C,$A$22)</f>
        <v>149125026.69</v>
      </c>
      <c r="DW22" s="17">
        <f>DV22-DU22</f>
        <v>-27618973.310000002</v>
      </c>
      <c r="DX22" s="17">
        <f>SUMIFS('Budget Execution 2021'!$E:$E,'Budget Execution 2021'!$A:$A,'تنفيذ الميزانية  - جهات'!DX1,'Budget Execution 2021'!$C:$C,$A$22)</f>
        <v>0</v>
      </c>
      <c r="DY22" s="17">
        <f>SUMIFS('Budget Execution 2021'!$F:$F,'Budget Execution 2021'!$A:$A,'تنفيذ الميزانية  - جهات'!DX1,'Budget Execution 2021'!$C:$C,$A$22)</f>
        <v>0</v>
      </c>
      <c r="DZ22" s="17">
        <f>SUMIFS('Budget Execution 2021'!$G:$G,'Budget Execution 2021'!$A:$A,'تنفيذ الميزانية  - جهات'!DX1,'Budget Execution 2021'!$C:$C,$A$22)</f>
        <v>0</v>
      </c>
      <c r="EA22" s="17">
        <f>DZ22-DY22</f>
        <v>0</v>
      </c>
      <c r="EB22" s="17">
        <f>SUMIFS('Budget Execution 2021'!$E:$E,'Budget Execution 2021'!$A:$A,'تنفيذ الميزانية  - جهات'!EB1,'Budget Execution 2021'!$C:$C,$A$22)</f>
        <v>2018000</v>
      </c>
      <c r="EC22" s="17">
        <f>SUMIFS('Budget Execution 2021'!$F:$F,'Budget Execution 2021'!$A:$A,'تنفيذ الميزانية  - جهات'!EB1,'Budget Execution 2021'!$C:$C,$A$22)</f>
        <v>2018000</v>
      </c>
      <c r="ED22" s="17">
        <f>SUMIFS('Budget Execution 2021'!$G:$G,'Budget Execution 2021'!$A:$A,'تنفيذ الميزانية  - جهات'!EB1,'Budget Execution 2021'!$C:$C,$A$22)</f>
        <v>1996589.36</v>
      </c>
      <c r="EE22" s="17">
        <f>ED22-EC22</f>
        <v>-21410.639999999898</v>
      </c>
      <c r="EF22" s="17">
        <f>SUMIFS('Budget Execution 2021'!$E:$E,'Budget Execution 2021'!$A:$A,'تنفيذ الميزانية  - جهات'!EF1,'Budget Execution 2021'!$C:$C,$A$22)</f>
        <v>600000</v>
      </c>
      <c r="EG22" s="17">
        <f>SUMIFS('Budget Execution 2021'!$F:$F,'Budget Execution 2021'!$A:$A,'تنفيذ الميزانية  - جهات'!EF1,'Budget Execution 2021'!$C:$C,$A$22)</f>
        <v>600000</v>
      </c>
      <c r="EH22" s="17">
        <f>SUMIFS('Budget Execution 2021'!$G:$G,'Budget Execution 2021'!$A:$A,'تنفيذ الميزانية  - جهات'!EF1,'Budget Execution 2021'!$C:$C,$A$22)</f>
        <v>599569.32000000007</v>
      </c>
      <c r="EI22" s="17">
        <f>EH22-EG22</f>
        <v>-430.67999999993481</v>
      </c>
      <c r="EJ22" s="17">
        <f>SUMIFS('Budget Execution 2021'!$E:$E,'Budget Execution 2021'!$A:$A,'تنفيذ الميزانية  - جهات'!EJ1,'Budget Execution 2021'!$C:$C,$A$22)</f>
        <v>1530000</v>
      </c>
      <c r="EK22" s="17">
        <f>SUMIFS('Budget Execution 2021'!$F:$F,'Budget Execution 2021'!$A:$A,'تنفيذ الميزانية  - جهات'!EJ1,'Budget Execution 2021'!$C:$C,$A$22)</f>
        <v>19776000</v>
      </c>
      <c r="EL22" s="17">
        <f>SUMIFS('Budget Execution 2021'!$G:$G,'Budget Execution 2021'!$A:$A,'تنفيذ الميزانية  - جهات'!EJ1,'Budget Execution 2021'!$C:$C,$A$22)</f>
        <v>2872628.19</v>
      </c>
      <c r="EM22" s="17">
        <f>EL22-EK22</f>
        <v>-16903371.809999999</v>
      </c>
      <c r="EN22" s="17">
        <f>SUMIFS('Budget Execution 2021'!$E:$E,'Budget Execution 2021'!$A:$A,'تنفيذ الميزانية  - جهات'!EN1,'Budget Execution 2021'!$C:$C,$A$22)</f>
        <v>57949000</v>
      </c>
      <c r="EO22" s="17">
        <f>SUMIFS('Budget Execution 2021'!$F:$F,'Budget Execution 2021'!$A:$A,'تنفيذ الميزانية  - جهات'!EN1,'Budget Execution 2021'!$C:$C,$A$22)</f>
        <v>57949000</v>
      </c>
      <c r="EP22" s="17">
        <f>SUMIFS('Budget Execution 2021'!$G:$G,'Budget Execution 2021'!$A:$A,'تنفيذ الميزانية  - جهات'!EN1,'Budget Execution 2021'!$C:$C,$A$22)</f>
        <v>39911247.210000001</v>
      </c>
      <c r="EQ22" s="17">
        <f>EP22-EO22</f>
        <v>-18037752.789999999</v>
      </c>
      <c r="ER22" s="17">
        <f>SUMIFS('Budget Execution 2021'!$E:$E,'Budget Execution 2021'!$A:$A,'تنفيذ الميزانية  - جهات'!ER1,'Budget Execution 2021'!$C:$C,$A$22)</f>
        <v>16875000</v>
      </c>
      <c r="ES22" s="17">
        <f>SUMIFS('Budget Execution 2021'!$F:$F,'Budget Execution 2021'!$A:$A,'تنفيذ الميزانية  - جهات'!ER1,'Budget Execution 2021'!$C:$C,$A$22)</f>
        <v>70000000</v>
      </c>
      <c r="ET22" s="17">
        <f>SUMIFS('Budget Execution 2021'!$G:$G,'Budget Execution 2021'!$A:$A,'تنفيذ الميزانية  - جهات'!ER1,'Budget Execution 2021'!$C:$C,$A$22)</f>
        <v>13017151.739999989</v>
      </c>
      <c r="EU22" s="17">
        <f>ET22-ES22</f>
        <v>-56982848.260000013</v>
      </c>
      <c r="EV22" s="17">
        <f>SUMIFS('Budget Execution 2021'!$E:$E,'Budget Execution 2021'!$A:$A,'تنفيذ الميزانية  - جهات'!EV1,'Budget Execution 2021'!$C:$C,$A$22)</f>
        <v>622000</v>
      </c>
      <c r="EW22" s="17">
        <f>SUMIFS('Budget Execution 2021'!$F:$F,'Budget Execution 2021'!$A:$A,'تنفيذ الميزانية  - جهات'!EV1,'Budget Execution 2021'!$C:$C,$A$22)</f>
        <v>19467200</v>
      </c>
      <c r="EX22" s="17">
        <f>SUMIFS('Budget Execution 2021'!$G:$G,'Budget Execution 2021'!$A:$A,'تنفيذ الميزانية  - جهات'!EV1,'Budget Execution 2021'!$C:$C,$A$22)</f>
        <v>1179645</v>
      </c>
      <c r="EY22" s="17">
        <f>EX22-EW22</f>
        <v>-18287555</v>
      </c>
      <c r="EZ22" s="17">
        <f>SUMIFS('Budget Execution 2021'!$E:$E,'Budget Execution 2021'!$A:$A,'تنفيذ الميزانية  - جهات'!EZ1,'Budget Execution 2021'!$C:$C,$A$22)</f>
        <v>934000</v>
      </c>
      <c r="FA22" s="17">
        <f>SUMIFS('Budget Execution 2021'!$F:$F,'Budget Execution 2021'!$A:$A,'تنفيذ الميزانية  - جهات'!EZ1,'Budget Execution 2021'!$C:$C,$A$22)</f>
        <v>1290750</v>
      </c>
      <c r="FB22" s="17">
        <f>SUMIFS('Budget Execution 2021'!$G:$G,'Budget Execution 2021'!$A:$A,'تنفيذ الميزانية  - جهات'!EZ1,'Budget Execution 2021'!$C:$C,$A$22)</f>
        <v>909462</v>
      </c>
      <c r="FC22" s="17">
        <f>FB22-FA22</f>
        <v>-381288</v>
      </c>
      <c r="FD22" s="17">
        <f>SUMIFS('Budget Execution 2021'!$E:$E,'Budget Execution 2021'!$A:$A,'تنفيذ الميزانية  - جهات'!FD1,'Budget Execution 2021'!$C:$C,$A$22)</f>
        <v>2800000</v>
      </c>
      <c r="FE22" s="17">
        <f>SUMIFS('Budget Execution 2021'!$F:$F,'Budget Execution 2021'!$A:$A,'تنفيذ الميزانية  - جهات'!FD1,'Budget Execution 2021'!$C:$C,$A$22)</f>
        <v>2800000</v>
      </c>
      <c r="FF22" s="17">
        <f>SUMIFS('Budget Execution 2021'!$G:$G,'Budget Execution 2021'!$A:$A,'تنفيذ الميزانية  - جهات'!FD1,'Budget Execution 2021'!$C:$C,$A$22)</f>
        <v>2577565.88</v>
      </c>
      <c r="FG22" s="17">
        <f>FF22-FE22</f>
        <v>-222434.12000000011</v>
      </c>
      <c r="FH22" s="17">
        <f>SUMIFS('Budget Execution 2021'!$E:$E,'Budget Execution 2021'!$A:$A,'تنفيذ الميزانية  - جهات'!FH1,'Budget Execution 2021'!$C:$C,$A$22)</f>
        <v>2500000</v>
      </c>
      <c r="FI22" s="17">
        <f>SUMIFS('Budget Execution 2021'!$F:$F,'Budget Execution 2021'!$A:$A,'تنفيذ الميزانية  - جهات'!FH1,'Budget Execution 2021'!$C:$C,$A$22)</f>
        <v>2500000</v>
      </c>
      <c r="FJ22" s="17">
        <f>SUMIFS('Budget Execution 2021'!$G:$G,'Budget Execution 2021'!$A:$A,'تنفيذ الميزانية  - جهات'!FH1,'Budget Execution 2021'!$C:$C,$A$22)</f>
        <v>0</v>
      </c>
      <c r="FK22" s="17">
        <f>FJ22-FI22</f>
        <v>-2500000</v>
      </c>
      <c r="FL22" s="17">
        <f>SUMIFS('Budget Execution 2021'!$E:$E,'Budget Execution 2021'!$A:$A,'تنفيذ الميزانية  - جهات'!FL1,'Budget Execution 2021'!$C:$C,$A$22)</f>
        <v>598000</v>
      </c>
      <c r="FM22" s="17">
        <f>SUMIFS('Budget Execution 2021'!$F:$F,'Budget Execution 2021'!$A:$A,'تنفيذ الميزانية  - جهات'!FL1,'Budget Execution 2021'!$C:$C,$A$22)</f>
        <v>598000</v>
      </c>
      <c r="FN22" s="17">
        <f>SUMIFS('Budget Execution 2021'!$G:$G,'Budget Execution 2021'!$A:$A,'تنفيذ الميزانية  - جهات'!FL1,'Budget Execution 2021'!$C:$C,$A$22)</f>
        <v>598000</v>
      </c>
      <c r="FO22" s="17">
        <f>FN22-FM22</f>
        <v>0</v>
      </c>
      <c r="FP22" s="17">
        <f>SUMIFS('Budget Execution 2021'!$E:$E,'Budget Execution 2021'!$A:$A,'تنفيذ الميزانية  - جهات'!FP1,'Budget Execution 2021'!$C:$C,$A$22)</f>
        <v>100000</v>
      </c>
      <c r="FQ22" s="17">
        <f>SUMIFS('Budget Execution 2021'!$F:$F,'Budget Execution 2021'!$A:$A,'تنفيذ الميزانية  - جهات'!FP1,'Budget Execution 2021'!$C:$C,$A$22)</f>
        <v>100000</v>
      </c>
      <c r="FR22" s="17">
        <f>SUMIFS('Budget Execution 2021'!$G:$G,'Budget Execution 2021'!$A:$A,'تنفيذ الميزانية  - جهات'!FP1,'Budget Execution 2021'!$C:$C,$A$22)</f>
        <v>38350</v>
      </c>
      <c r="FS22" s="17">
        <f>FR22-FQ22</f>
        <v>-61650</v>
      </c>
      <c r="FT22" s="17">
        <f>SUMIFS('Budget Execution 2021'!$E:$E,'Budget Execution 2021'!$A:$A,'تنفيذ الميزانية  - جهات'!FT1,'Budget Execution 2021'!$C:$C,$A$22)</f>
        <v>1636000</v>
      </c>
      <c r="FU22" s="17">
        <f>SUMIFS('Budget Execution 2021'!$F:$F,'Budget Execution 2021'!$A:$A,'تنفيذ الميزانية  - جهات'!FT1,'Budget Execution 2021'!$C:$C,$A$22)</f>
        <v>3171000</v>
      </c>
      <c r="FV22" s="17">
        <f>SUMIFS('Budget Execution 2021'!$G:$G,'Budget Execution 2021'!$A:$A,'تنفيذ الميزانية  - جهات'!FT1,'Budget Execution 2021'!$C:$C,$A$22)</f>
        <v>2121828.54</v>
      </c>
      <c r="FW22" s="17">
        <f>FV22-FU22</f>
        <v>-1049171.46</v>
      </c>
      <c r="FX22" s="17">
        <f>SUMIFS('Budget Execution 2021'!$E:$E,'Budget Execution 2021'!$A:$A,'تنفيذ الميزانية  - جهات'!FX1,'Budget Execution 2021'!$C:$C,$A$22)</f>
        <v>33000</v>
      </c>
      <c r="FY22" s="17">
        <f>SUMIFS('Budget Execution 2021'!$F:$F,'Budget Execution 2021'!$A:$A,'تنفيذ الميزانية  - جهات'!FX1,'Budget Execution 2021'!$C:$C,$A$22)</f>
        <v>33000</v>
      </c>
      <c r="FZ22" s="17">
        <f>SUMIFS('Budget Execution 2021'!$G:$G,'Budget Execution 2021'!$A:$A,'تنفيذ الميزانية  - جهات'!FX1,'Budget Execution 2021'!$C:$C,$A$22)</f>
        <v>0</v>
      </c>
      <c r="GA22" s="17">
        <f>FZ22-FY22</f>
        <v>-33000</v>
      </c>
      <c r="GB22" s="17">
        <f>SUMIFS('Budget Execution 2021'!$E:$E,'Budget Execution 2021'!$A:$A,'تنفيذ الميزانية  - جهات'!GB1,'Budget Execution 2021'!$C:$C,$A$22)</f>
        <v>7690000.0000000009</v>
      </c>
      <c r="GC22" s="17">
        <f>SUMIFS('Budget Execution 2021'!$F:$F,'Budget Execution 2021'!$A:$A,'تنفيذ الميزانية  - جهات'!GB1,'Budget Execution 2021'!$C:$C,$A$22)</f>
        <v>7690000.0000000009</v>
      </c>
      <c r="GD22" s="17">
        <f>SUMIFS('Budget Execution 2021'!$G:$G,'Budget Execution 2021'!$A:$A,'تنفيذ الميزانية  - جهات'!GB1,'Budget Execution 2021'!$C:$C,$A$22)</f>
        <v>7689999.5800000001</v>
      </c>
      <c r="GE22" s="17">
        <f>GD22-GC22</f>
        <v>-0.42000000085681677</v>
      </c>
      <c r="GF22" s="17">
        <f>SUMIFS('Budget Execution 2021'!$E:$E,'Budget Execution 2021'!$A:$A,'تنفيذ الميزانية  - جهات'!GF1,'Budget Execution 2021'!$C:$C,$A$22)</f>
        <v>92665000</v>
      </c>
      <c r="GG22" s="17">
        <f>SUMIFS('Budget Execution 2021'!$F:$F,'Budget Execution 2021'!$A:$A,'تنفيذ الميزانية  - جهات'!GF1,'Budget Execution 2021'!$C:$C,$A$22)</f>
        <v>92665000</v>
      </c>
      <c r="GH22" s="17">
        <f>SUMIFS('Budget Execution 2021'!$G:$G,'Budget Execution 2021'!$A:$A,'تنفيذ الميزانية  - جهات'!GF1,'Budget Execution 2021'!$C:$C,$A$22)</f>
        <v>91709714</v>
      </c>
      <c r="GI22" s="17">
        <f>GH22-GG22</f>
        <v>-955286</v>
      </c>
      <c r="GJ22" s="17">
        <f>SUMIFS('Budget Execution 2021'!$E:$E,'Budget Execution 2021'!$A:$A,'تنفيذ الميزانية  - جهات'!GJ1,'Budget Execution 2021'!$C:$C,$A$22)</f>
        <v>3043000</v>
      </c>
      <c r="GK22" s="17">
        <f>SUMIFS('Budget Execution 2021'!$F:$F,'Budget Execution 2021'!$A:$A,'تنفيذ الميزانية  - جهات'!GJ1,'Budget Execution 2021'!$C:$C,$A$22)</f>
        <v>3043000</v>
      </c>
      <c r="GL22" s="17">
        <f>SUMIFS('Budget Execution 2021'!$G:$G,'Budget Execution 2021'!$A:$A,'تنفيذ الميزانية  - جهات'!GJ1,'Budget Execution 2021'!$C:$C,$A$22)</f>
        <v>2691811.3100000005</v>
      </c>
      <c r="GM22" s="17">
        <f>GL22-GK22</f>
        <v>-351188.68999999948</v>
      </c>
    </row>
    <row r="23" spans="1:195" customFormat="1" ht="15" customHeight="1" thickBot="1">
      <c r="B23" s="2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</row>
    <row r="24" spans="1:195" s="21" customFormat="1" ht="30" customHeight="1" thickBot="1">
      <c r="B24" s="12" t="s">
        <v>11</v>
      </c>
      <c r="C24"/>
      <c r="D24" s="22">
        <f t="shared" ref="D24" si="265">D5-D11</f>
        <v>-2145851000</v>
      </c>
      <c r="E24" s="22">
        <f t="shared" ref="E24:AW24" si="266">E5-E11</f>
        <v>-3322977999.9999924</v>
      </c>
      <c r="F24" s="22">
        <f t="shared" si="266"/>
        <v>5700950620.1799927</v>
      </c>
      <c r="G24" s="22">
        <f>F24-E24</f>
        <v>9023928620.179985</v>
      </c>
      <c r="H24" s="22">
        <f t="shared" ref="H24:J24" si="267">H5-H11</f>
        <v>-1186799000</v>
      </c>
      <c r="I24" s="22">
        <f t="shared" si="267"/>
        <v>-818149959</v>
      </c>
      <c r="J24" s="22">
        <f t="shared" si="267"/>
        <v>-789199230.19000006</v>
      </c>
      <c r="K24" s="22">
        <f>J24-I24</f>
        <v>28950728.809999943</v>
      </c>
      <c r="L24" s="22">
        <f t="shared" ref="L24:N24" si="268">L5-L11</f>
        <v>-273275000</v>
      </c>
      <c r="M24" s="22">
        <f t="shared" si="268"/>
        <v>-271864000</v>
      </c>
      <c r="N24" s="22">
        <f t="shared" si="268"/>
        <v>-242923197.09999996</v>
      </c>
      <c r="O24" s="22">
        <f>N24-M24</f>
        <v>28940802.900000036</v>
      </c>
      <c r="P24" s="22">
        <f t="shared" ref="P24" si="269">P5-P11</f>
        <v>-1803322000</v>
      </c>
      <c r="Q24" s="22">
        <f t="shared" si="266"/>
        <v>-1803122000</v>
      </c>
      <c r="R24" s="22">
        <f t="shared" si="266"/>
        <v>-1435758242.5700006</v>
      </c>
      <c r="S24" s="22">
        <f>R24-Q24</f>
        <v>367363757.42999935</v>
      </c>
      <c r="T24" s="22">
        <f t="shared" ref="T24" si="270">T5-T11</f>
        <v>-6761432999.999999</v>
      </c>
      <c r="U24" s="22">
        <f t="shared" si="266"/>
        <v>-6761433000</v>
      </c>
      <c r="V24" s="22">
        <f t="shared" si="266"/>
        <v>-6701967078.920002</v>
      </c>
      <c r="W24" s="22">
        <f>V24-U24</f>
        <v>59465921.079998016</v>
      </c>
      <c r="X24" s="22">
        <f t="shared" ref="X24" si="271">X5-X11</f>
        <v>-6487394000</v>
      </c>
      <c r="Y24" s="22">
        <f t="shared" si="266"/>
        <v>-6487394000</v>
      </c>
      <c r="Z24" s="22">
        <f t="shared" si="266"/>
        <v>-6485221951.4300003</v>
      </c>
      <c r="AA24" s="22">
        <f>Z24-Y24</f>
        <v>2172048.5699996948</v>
      </c>
      <c r="AB24" s="22">
        <f t="shared" ref="AB24" si="272">AB5-AB11</f>
        <v>-1329816000</v>
      </c>
      <c r="AC24" s="22">
        <f t="shared" si="266"/>
        <v>-1329816000</v>
      </c>
      <c r="AD24" s="22">
        <f t="shared" si="266"/>
        <v>-1329816000</v>
      </c>
      <c r="AE24" s="22">
        <f>AD24-AC24</f>
        <v>0</v>
      </c>
      <c r="AF24" s="22">
        <f t="shared" ref="AF24" si="273">AF5-AF11</f>
        <v>-1035060000</v>
      </c>
      <c r="AG24" s="22">
        <f t="shared" si="266"/>
        <v>-1063716382</v>
      </c>
      <c r="AH24" s="22">
        <f t="shared" si="266"/>
        <v>-937297149.81999958</v>
      </c>
      <c r="AI24" s="22">
        <f>AH24-AG24</f>
        <v>126419232.18000042</v>
      </c>
      <c r="AJ24" s="22">
        <f t="shared" ref="AJ24" si="274">AJ5-AJ11</f>
        <v>-291866000</v>
      </c>
      <c r="AK24" s="22">
        <f t="shared" si="266"/>
        <v>-276866000</v>
      </c>
      <c r="AL24" s="22">
        <f t="shared" si="266"/>
        <v>-101043890.17999995</v>
      </c>
      <c r="AM24" s="22">
        <f>AL24-AK24</f>
        <v>175822109.82000005</v>
      </c>
      <c r="AN24" s="22">
        <f t="shared" ref="AN24:AP24" si="275">AN5-AN11</f>
        <v>-34924999.999999985</v>
      </c>
      <c r="AO24" s="22">
        <f t="shared" si="275"/>
        <v>-36109999.999999955</v>
      </c>
      <c r="AP24" s="22">
        <f t="shared" si="275"/>
        <v>-31559259.819999978</v>
      </c>
      <c r="AQ24" s="22">
        <f>AP24-AO24</f>
        <v>4550740.1799999774</v>
      </c>
      <c r="AR24" s="22">
        <f t="shared" ref="AR24" si="276">AR5-AR11</f>
        <v>-210212000</v>
      </c>
      <c r="AS24" s="22">
        <f t="shared" si="266"/>
        <v>-213212000</v>
      </c>
      <c r="AT24" s="22">
        <f t="shared" si="266"/>
        <v>-169124255.59</v>
      </c>
      <c r="AU24" s="22">
        <f>AT24-AS24</f>
        <v>44087744.409999996</v>
      </c>
      <c r="AV24" s="22">
        <f t="shared" ref="AV24" si="277">AV5-AV11</f>
        <v>135861000</v>
      </c>
      <c r="AW24" s="22">
        <f t="shared" si="266"/>
        <v>127260000.00000003</v>
      </c>
      <c r="AX24" s="22">
        <f t="shared" ref="AX24:BN24" si="278">AX5-AX11</f>
        <v>304247498.50999999</v>
      </c>
      <c r="AY24" s="22">
        <f>AX24-AW24</f>
        <v>176987498.50999996</v>
      </c>
      <c r="AZ24" s="22">
        <f t="shared" si="278"/>
        <v>3244289999.9999995</v>
      </c>
      <c r="BA24" s="22">
        <f t="shared" si="278"/>
        <v>3250450418.9999995</v>
      </c>
      <c r="BB24" s="22">
        <f t="shared" si="278"/>
        <v>5226085560.1400003</v>
      </c>
      <c r="BC24" s="22">
        <f>BB24-BA24</f>
        <v>1975635141.1400008</v>
      </c>
      <c r="BD24" s="22">
        <f t="shared" ref="BD24:BF24" si="279">BD5-BD11</f>
        <v>0</v>
      </c>
      <c r="BE24" s="22">
        <f t="shared" si="279"/>
        <v>-1600000</v>
      </c>
      <c r="BF24" s="22">
        <f t="shared" si="279"/>
        <v>-1546935.48</v>
      </c>
      <c r="BG24" s="22">
        <f>BF24-BE24</f>
        <v>53064.520000000019</v>
      </c>
      <c r="BH24" s="22">
        <f t="shared" si="278"/>
        <v>-704550000.00000012</v>
      </c>
      <c r="BI24" s="22">
        <f t="shared" si="278"/>
        <v>-676576389</v>
      </c>
      <c r="BJ24" s="22">
        <f t="shared" si="278"/>
        <v>-556675551.90000021</v>
      </c>
      <c r="BK24" s="22">
        <f>BJ24-BI24</f>
        <v>119900837.09999979</v>
      </c>
      <c r="BL24" s="22">
        <f t="shared" si="278"/>
        <v>-171784000</v>
      </c>
      <c r="BM24" s="22">
        <f t="shared" si="278"/>
        <v>-192779279</v>
      </c>
      <c r="BN24" s="22">
        <f t="shared" si="278"/>
        <v>-172009280.04000002</v>
      </c>
      <c r="BO24" s="22">
        <f>BN24-BM24</f>
        <v>20769998.959999979</v>
      </c>
      <c r="BP24" s="22">
        <f t="shared" ref="BP24:CL24" si="280">BP5-BP11</f>
        <v>-3222100000.000001</v>
      </c>
      <c r="BQ24" s="22">
        <f t="shared" si="280"/>
        <v>-3233447707.000001</v>
      </c>
      <c r="BR24" s="22">
        <f t="shared" si="280"/>
        <v>-3204606972.3600001</v>
      </c>
      <c r="BS24" s="22">
        <f>BR24-BQ24</f>
        <v>28840734.64000082</v>
      </c>
      <c r="BT24" s="22">
        <f t="shared" si="280"/>
        <v>-36510999.999999993</v>
      </c>
      <c r="BU24" s="22">
        <f t="shared" ref="BU24:BX24" si="281">BU5-BU11</f>
        <v>-36510999.999999993</v>
      </c>
      <c r="BV24" s="22">
        <f t="shared" si="281"/>
        <v>-27726455.910000004</v>
      </c>
      <c r="BW24" s="22">
        <f>BV24-BU24</f>
        <v>8784544.0899999887</v>
      </c>
      <c r="BX24" s="22">
        <f t="shared" si="281"/>
        <v>-5694999.9999999991</v>
      </c>
      <c r="BY24" s="22">
        <f t="shared" ref="BY24:BZ24" si="282">BY5-BY11</f>
        <v>-5694999.9999999991</v>
      </c>
      <c r="BZ24" s="22">
        <f t="shared" si="282"/>
        <v>-5603606.1099999994</v>
      </c>
      <c r="CA24" s="22">
        <f>BZ24-BY24</f>
        <v>91393.889999999665</v>
      </c>
      <c r="CB24" s="22">
        <f t="shared" ref="CB24" si="283">CB5-CB11</f>
        <v>0</v>
      </c>
      <c r="CC24" s="22">
        <f t="shared" ref="CC24:CJ24" si="284">CC5-CC11</f>
        <v>0</v>
      </c>
      <c r="CD24" s="22">
        <f t="shared" si="284"/>
        <v>0</v>
      </c>
      <c r="CE24" s="22">
        <f>CD24-CC24</f>
        <v>0</v>
      </c>
      <c r="CF24" s="22">
        <f t="shared" si="284"/>
        <v>-5406000</v>
      </c>
      <c r="CG24" s="22">
        <f t="shared" ref="CG24:CH24" si="285">CG5-CG11</f>
        <v>-5406000</v>
      </c>
      <c r="CH24" s="22">
        <f t="shared" si="285"/>
        <v>-4148998.51</v>
      </c>
      <c r="CI24" s="22">
        <f>CH24-CG24</f>
        <v>1257001.4900000002</v>
      </c>
      <c r="CJ24" s="22">
        <f t="shared" si="284"/>
        <v>33224566000</v>
      </c>
      <c r="CK24" s="22">
        <f t="shared" si="280"/>
        <v>32445682345</v>
      </c>
      <c r="CL24" s="22">
        <f t="shared" si="280"/>
        <v>21122054626.349998</v>
      </c>
      <c r="CM24" s="22">
        <f>CL24-CK24</f>
        <v>-11323627718.650002</v>
      </c>
      <c r="CN24" s="22">
        <f t="shared" ref="CN24:CP24" si="286">CN5-CN11</f>
        <v>-26141000</v>
      </c>
      <c r="CO24" s="22">
        <f t="shared" si="286"/>
        <v>-26141000</v>
      </c>
      <c r="CP24" s="22">
        <f t="shared" si="286"/>
        <v>1218873.0799999945</v>
      </c>
      <c r="CQ24" s="22">
        <f>CP24-CO24</f>
        <v>27359873.079999994</v>
      </c>
      <c r="CR24" s="22">
        <f t="shared" ref="CR24:CT24" si="287">CR5-CR11</f>
        <v>-5022749000</v>
      </c>
      <c r="CS24" s="22">
        <f t="shared" si="287"/>
        <v>-5041641137</v>
      </c>
      <c r="CT24" s="22">
        <f t="shared" si="287"/>
        <v>207396754.09999847</v>
      </c>
      <c r="CU24" s="22">
        <f>CT24-CS24</f>
        <v>5249037891.0999985</v>
      </c>
      <c r="CV24" s="22">
        <f t="shared" ref="CV24:CX24" si="288">CV5-CV11</f>
        <v>-3874152000</v>
      </c>
      <c r="CW24" s="22">
        <f t="shared" si="288"/>
        <v>-4267373911</v>
      </c>
      <c r="CX24" s="22">
        <f t="shared" si="288"/>
        <v>488137449.80999947</v>
      </c>
      <c r="CY24" s="22">
        <f>CX24-CW24</f>
        <v>4755511360.8099995</v>
      </c>
      <c r="CZ24" s="22">
        <f t="shared" ref="CZ24:DB24" si="289">CZ5-CZ11</f>
        <v>-99541000.000000015</v>
      </c>
      <c r="DA24" s="22">
        <f t="shared" si="289"/>
        <v>-99541000.000000015</v>
      </c>
      <c r="DB24" s="22">
        <f t="shared" si="289"/>
        <v>4561122.1499999911</v>
      </c>
      <c r="DC24" s="22">
        <f>DB24-DA24</f>
        <v>104102122.15000001</v>
      </c>
      <c r="DD24" s="22">
        <f t="shared" ref="DD24:DF24" si="290">DD5-DD11</f>
        <v>-179499000</v>
      </c>
      <c r="DE24" s="22">
        <f t="shared" si="290"/>
        <v>-207399000</v>
      </c>
      <c r="DF24" s="22">
        <f t="shared" si="290"/>
        <v>9786955.9599999785</v>
      </c>
      <c r="DG24" s="22">
        <f>DF24-DE24</f>
        <v>217185955.95999998</v>
      </c>
      <c r="DH24" s="22">
        <f t="shared" ref="DH24:DJ24" si="291">DH5-DH11</f>
        <v>-36687000.000000007</v>
      </c>
      <c r="DI24" s="22">
        <f t="shared" si="291"/>
        <v>-36687000</v>
      </c>
      <c r="DJ24" s="22">
        <f t="shared" si="291"/>
        <v>586601.5700000003</v>
      </c>
      <c r="DK24" s="22">
        <f>DJ24-DI24</f>
        <v>37273601.57</v>
      </c>
      <c r="DL24" s="22">
        <f t="shared" ref="DL24:DN24" si="292">DL5-DL11</f>
        <v>-2004839000.0000002</v>
      </c>
      <c r="DM24" s="22">
        <f t="shared" si="292"/>
        <v>-2219099000</v>
      </c>
      <c r="DN24" s="22">
        <f t="shared" si="292"/>
        <v>18330762.840000153</v>
      </c>
      <c r="DO24" s="22">
        <f>DN24-DM24</f>
        <v>2237429762.8400002</v>
      </c>
      <c r="DP24" s="22">
        <f t="shared" ref="DP24:DR24" si="293">DP5-DP11</f>
        <v>-74701000</v>
      </c>
      <c r="DQ24" s="22">
        <f t="shared" si="293"/>
        <v>-88942999.999999985</v>
      </c>
      <c r="DR24" s="22">
        <f t="shared" si="293"/>
        <v>22464509.93999999</v>
      </c>
      <c r="DS24" s="22">
        <f>DR24-DQ24</f>
        <v>111407509.93999997</v>
      </c>
      <c r="DT24" s="22">
        <f t="shared" ref="DT24:DV24" si="294">DT5-DT11</f>
        <v>-288914000</v>
      </c>
      <c r="DU24" s="22">
        <f t="shared" si="294"/>
        <v>-288914000</v>
      </c>
      <c r="DV24" s="22">
        <f t="shared" si="294"/>
        <v>62057523.490000129</v>
      </c>
      <c r="DW24" s="22">
        <f>DV24-DU24</f>
        <v>350971523.49000013</v>
      </c>
      <c r="DX24" s="22">
        <f t="shared" ref="DX24:DZ24" si="295">DX5-DX11</f>
        <v>0</v>
      </c>
      <c r="DY24" s="22">
        <f t="shared" si="295"/>
        <v>0</v>
      </c>
      <c r="DZ24" s="22">
        <f t="shared" si="295"/>
        <v>0</v>
      </c>
      <c r="EA24" s="22">
        <f>DZ24-DY24</f>
        <v>0</v>
      </c>
      <c r="EB24" s="22">
        <f t="shared" ref="EB24:ED24" si="296">EB5-EB11</f>
        <v>-455116000</v>
      </c>
      <c r="EC24" s="22">
        <f t="shared" si="296"/>
        <v>-511477000</v>
      </c>
      <c r="ED24" s="22">
        <f t="shared" si="296"/>
        <v>3623013.8899998665</v>
      </c>
      <c r="EE24" s="22">
        <f>ED24-EC24</f>
        <v>515100013.88999987</v>
      </c>
      <c r="EF24" s="22">
        <f t="shared" ref="EF24:EH24" si="297">EF5-EF11</f>
        <v>-73175000</v>
      </c>
      <c r="EG24" s="22">
        <f t="shared" si="297"/>
        <v>-73650000.000000015</v>
      </c>
      <c r="EH24" s="22">
        <f t="shared" si="297"/>
        <v>3270998.9800000191</v>
      </c>
      <c r="EI24" s="22">
        <f>EH24-EG24</f>
        <v>76920998.980000034</v>
      </c>
      <c r="EJ24" s="22">
        <f t="shared" ref="EJ24:EL24" si="298">EJ5-EJ11</f>
        <v>-192704000</v>
      </c>
      <c r="EK24" s="22">
        <f t="shared" si="298"/>
        <v>-209604000</v>
      </c>
      <c r="EL24" s="22">
        <f t="shared" si="298"/>
        <v>114492.69000002742</v>
      </c>
      <c r="EM24" s="22">
        <f>EL24-EK24</f>
        <v>209718492.69000003</v>
      </c>
      <c r="EN24" s="22">
        <f t="shared" ref="EN24:EP24" si="299">EN5-EN11</f>
        <v>-1280569000</v>
      </c>
      <c r="EO24" s="22">
        <f t="shared" si="299"/>
        <v>-1280569000</v>
      </c>
      <c r="EP24" s="22">
        <f t="shared" si="299"/>
        <v>28831027.399999857</v>
      </c>
      <c r="EQ24" s="22">
        <f>EP24-EO24</f>
        <v>1309400027.3999999</v>
      </c>
      <c r="ER24" s="22">
        <f t="shared" ref="ER24:ET24" si="300">ER5-ER11</f>
        <v>-931931000</v>
      </c>
      <c r="ES24" s="22">
        <f t="shared" si="300"/>
        <v>-931930999.99999976</v>
      </c>
      <c r="ET24" s="22">
        <f t="shared" si="300"/>
        <v>202798514.6400001</v>
      </c>
      <c r="EU24" s="22">
        <f>ET24-ES24</f>
        <v>1134729514.6399999</v>
      </c>
      <c r="EV24" s="22">
        <f t="shared" ref="EV24:EX24" si="301">EV5-EV11</f>
        <v>-419100000</v>
      </c>
      <c r="EW24" s="22">
        <f t="shared" si="301"/>
        <v>-419099999.99999994</v>
      </c>
      <c r="EX24" s="22">
        <f t="shared" si="301"/>
        <v>155087375.69999993</v>
      </c>
      <c r="EY24" s="22">
        <f>EX24-EW24</f>
        <v>574187375.69999981</v>
      </c>
      <c r="EZ24" s="22">
        <f t="shared" ref="EZ24:FB24" si="302">EZ5-EZ11</f>
        <v>-26795000</v>
      </c>
      <c r="FA24" s="22">
        <f t="shared" si="302"/>
        <v>-26795000</v>
      </c>
      <c r="FB24" s="22">
        <f t="shared" si="302"/>
        <v>1493181.4400000013</v>
      </c>
      <c r="FC24" s="22">
        <f>FB24-FA24</f>
        <v>28288181.440000001</v>
      </c>
      <c r="FD24" s="22">
        <f t="shared" ref="FD24:FF24" si="303">FD5-FD11</f>
        <v>13000000</v>
      </c>
      <c r="FE24" s="22">
        <f t="shared" si="303"/>
        <v>13000000</v>
      </c>
      <c r="FF24" s="22">
        <f t="shared" si="303"/>
        <v>-7412510.0499999821</v>
      </c>
      <c r="FG24" s="22">
        <f>FF24-FE24</f>
        <v>-20412510.049999982</v>
      </c>
      <c r="FH24" s="22">
        <f t="shared" ref="FH24:FJ24" si="304">FH5-FH11</f>
        <v>-133714000</v>
      </c>
      <c r="FI24" s="22">
        <f t="shared" si="304"/>
        <v>-133714000</v>
      </c>
      <c r="FJ24" s="22">
        <f t="shared" si="304"/>
        <v>0</v>
      </c>
      <c r="FK24" s="22">
        <f>FJ24-FI24</f>
        <v>133714000</v>
      </c>
      <c r="FL24" s="22">
        <f t="shared" ref="FL24:FN24" si="305">FL5-FL11</f>
        <v>-15000000</v>
      </c>
      <c r="FM24" s="22">
        <f t="shared" si="305"/>
        <v>-15000000</v>
      </c>
      <c r="FN24" s="22">
        <f t="shared" si="305"/>
        <v>0</v>
      </c>
      <c r="FO24" s="22">
        <f>FN24-FM24</f>
        <v>15000000</v>
      </c>
      <c r="FP24" s="22">
        <f t="shared" ref="FP24:FR24" si="306">FP5-FP11</f>
        <v>-64989000</v>
      </c>
      <c r="FQ24" s="22">
        <f t="shared" si="306"/>
        <v>-64989000</v>
      </c>
      <c r="FR24" s="22">
        <f t="shared" si="306"/>
        <v>989728.71999999881</v>
      </c>
      <c r="FS24" s="22">
        <f>FR24-FQ24</f>
        <v>65978728.719999999</v>
      </c>
      <c r="FT24" s="22">
        <f t="shared" ref="FT24:FV24" si="307">FT5-FT11</f>
        <v>-52000000</v>
      </c>
      <c r="FU24" s="22">
        <f t="shared" si="307"/>
        <v>-52000000</v>
      </c>
      <c r="FV24" s="22">
        <f t="shared" si="307"/>
        <v>8831504.1900000051</v>
      </c>
      <c r="FW24" s="22">
        <f>FV24-FU24</f>
        <v>60831504.190000005</v>
      </c>
      <c r="FX24" s="22">
        <f t="shared" ref="FX24:FZ24" si="308">FX5-FX11</f>
        <v>-4953000</v>
      </c>
      <c r="FY24" s="22">
        <f t="shared" si="308"/>
        <v>-4953000</v>
      </c>
      <c r="FZ24" s="22">
        <f t="shared" si="308"/>
        <v>1913229.3899999997</v>
      </c>
      <c r="GA24" s="22">
        <f>FZ24-FY24</f>
        <v>6866229.3899999997</v>
      </c>
      <c r="GB24" s="22">
        <f t="shared" ref="GB24:GD24" si="309">GB5-GB11</f>
        <v>-24300000</v>
      </c>
      <c r="GC24" s="22">
        <f t="shared" si="309"/>
        <v>-24300000</v>
      </c>
      <c r="GD24" s="22">
        <f t="shared" si="309"/>
        <v>260411.61999999732</v>
      </c>
      <c r="GE24" s="22">
        <f>GD24-GC24</f>
        <v>24560411.619999997</v>
      </c>
      <c r="GF24" s="22">
        <f t="shared" ref="GF24:GH24" si="310">GF5-GF11</f>
        <v>78149000</v>
      </c>
      <c r="GG24" s="22">
        <f t="shared" si="310"/>
        <v>78149000</v>
      </c>
      <c r="GH24" s="22">
        <f t="shared" si="310"/>
        <v>14900816</v>
      </c>
      <c r="GI24" s="22">
        <f>GH24-GG24</f>
        <v>-63248184</v>
      </c>
      <c r="GJ24" s="22">
        <f t="shared" ref="GJ24:GL24" si="311">GJ5-GJ11</f>
        <v>0</v>
      </c>
      <c r="GK24" s="22">
        <f t="shared" si="311"/>
        <v>0</v>
      </c>
      <c r="GL24" s="22">
        <f t="shared" si="311"/>
        <v>15548653.559999943</v>
      </c>
      <c r="GM24" s="22">
        <f>GL24-GK24</f>
        <v>15548653.559999943</v>
      </c>
    </row>
    <row r="25" spans="1:195">
      <c r="D25" s="23"/>
      <c r="E25" s="23"/>
      <c r="F25" s="23"/>
      <c r="G25" s="23"/>
      <c r="BB25" s="24"/>
    </row>
    <row r="26" spans="1:195">
      <c r="D26" s="23"/>
      <c r="E26" s="23"/>
      <c r="F26" s="23"/>
      <c r="BR26" s="23"/>
    </row>
    <row r="27" spans="1:195">
      <c r="BR27" s="23"/>
    </row>
    <row r="29" spans="1:195">
      <c r="BR29" s="24"/>
    </row>
    <row r="30" spans="1:195">
      <c r="BR30" s="24"/>
    </row>
  </sheetData>
  <sheetProtection algorithmName="SHA-512" hashValue="jbTprWYdrDTjq3TRB73JuQ/piaQxoHvzp9avxo+nGPmp/SNMrHoYsUbRlvjd1gaAoUvFS+Fb5WwNjCGhusk6Eg==" saltValue="SYTL8JcMksfX/450DbWsjg==" spinCount="100000" sheet="1" formatColumns="0"/>
  <mergeCells count="97">
    <mergeCell ref="GF1:GI1"/>
    <mergeCell ref="GF2:GI2"/>
    <mergeCell ref="GJ1:GM1"/>
    <mergeCell ref="GJ2:GM2"/>
    <mergeCell ref="FT1:FW1"/>
    <mergeCell ref="FT2:FW2"/>
    <mergeCell ref="FX1:GA1"/>
    <mergeCell ref="FX2:GA2"/>
    <mergeCell ref="GB1:GE1"/>
    <mergeCell ref="GB2:GE2"/>
    <mergeCell ref="FH1:FK1"/>
    <mergeCell ref="FH2:FK2"/>
    <mergeCell ref="FL1:FO1"/>
    <mergeCell ref="FL2:FO2"/>
    <mergeCell ref="FP1:FS1"/>
    <mergeCell ref="FP2:FS2"/>
    <mergeCell ref="EV1:EY1"/>
    <mergeCell ref="EV2:EY2"/>
    <mergeCell ref="EZ1:FC1"/>
    <mergeCell ref="EZ2:FC2"/>
    <mergeCell ref="FD1:FG1"/>
    <mergeCell ref="FD2:FG2"/>
    <mergeCell ref="EJ1:EM1"/>
    <mergeCell ref="EJ2:EM2"/>
    <mergeCell ref="EN1:EQ1"/>
    <mergeCell ref="EN2:EQ2"/>
    <mergeCell ref="ER1:EU1"/>
    <mergeCell ref="ER2:EU2"/>
    <mergeCell ref="EF1:EI1"/>
    <mergeCell ref="EF2:EI2"/>
    <mergeCell ref="DH1:DK1"/>
    <mergeCell ref="DH2:DK2"/>
    <mergeCell ref="DL1:DO1"/>
    <mergeCell ref="DL2:DO2"/>
    <mergeCell ref="DP1:DS1"/>
    <mergeCell ref="DP2:DS2"/>
    <mergeCell ref="DT1:DW1"/>
    <mergeCell ref="DT2:DW2"/>
    <mergeCell ref="DX1:EA1"/>
    <mergeCell ref="DX2:EA2"/>
    <mergeCell ref="EB1:EE1"/>
    <mergeCell ref="EB2:EE2"/>
    <mergeCell ref="CV1:CY1"/>
    <mergeCell ref="CV2:CY2"/>
    <mergeCell ref="CZ1:DC1"/>
    <mergeCell ref="CZ2:DC2"/>
    <mergeCell ref="DD1:DG1"/>
    <mergeCell ref="DD2:DG2"/>
    <mergeCell ref="AN1:AQ1"/>
    <mergeCell ref="AN2:AQ2"/>
    <mergeCell ref="CN1:CQ1"/>
    <mergeCell ref="CN2:CQ2"/>
    <mergeCell ref="CR1:CU1"/>
    <mergeCell ref="CR2:CU2"/>
    <mergeCell ref="BT2:BW2"/>
    <mergeCell ref="BT1:BW1"/>
    <mergeCell ref="CF2:CI2"/>
    <mergeCell ref="CF1:CI1"/>
    <mergeCell ref="BX1:CA1"/>
    <mergeCell ref="AR2:AU2"/>
    <mergeCell ref="AR1:AU1"/>
    <mergeCell ref="AV2:AY2"/>
    <mergeCell ref="AV1:AY1"/>
    <mergeCell ref="BL1:BO1"/>
    <mergeCell ref="X1:AA1"/>
    <mergeCell ref="B2:B3"/>
    <mergeCell ref="P2:S2"/>
    <mergeCell ref="T2:W2"/>
    <mergeCell ref="X2:AA2"/>
    <mergeCell ref="P1:S1"/>
    <mergeCell ref="T1:W1"/>
    <mergeCell ref="D2:G2"/>
    <mergeCell ref="D1:G1"/>
    <mergeCell ref="H1:K1"/>
    <mergeCell ref="H2:K2"/>
    <mergeCell ref="L1:O1"/>
    <mergeCell ref="L2:O2"/>
    <mergeCell ref="AB1:AE1"/>
    <mergeCell ref="AF2:AI2"/>
    <mergeCell ref="AF1:AI1"/>
    <mergeCell ref="AJ2:AM2"/>
    <mergeCell ref="AJ1:AM1"/>
    <mergeCell ref="AB2:AE2"/>
    <mergeCell ref="AZ2:BC2"/>
    <mergeCell ref="AZ1:BC1"/>
    <mergeCell ref="CB1:CE1"/>
    <mergeCell ref="CJ2:CM2"/>
    <mergeCell ref="CJ1:CM1"/>
    <mergeCell ref="BH2:BK2"/>
    <mergeCell ref="BH1:BK1"/>
    <mergeCell ref="BL2:BO2"/>
    <mergeCell ref="BX2:CA2"/>
    <mergeCell ref="CB2:CE2"/>
    <mergeCell ref="BP2:BS2"/>
    <mergeCell ref="BP1:BS1"/>
    <mergeCell ref="BD1:BG1"/>
    <mergeCell ref="BD2:BG2"/>
  </mergeCells>
  <phoneticPr fontId="17" type="noConversion"/>
  <printOptions horizontalCentered="1" verticalCentered="1"/>
  <pageMargins left="0.3" right="0.3" top="0.8" bottom="0.5" header="0.4" footer="0.4"/>
  <pageSetup paperSize="9" scale="73" orientation="landscape" r:id="rId1"/>
  <headerFooter>
    <oddHeader>&amp;L&amp;14United Arab Emirates
Ministry of Finance&amp;C&amp;"-,Bold"&amp;20بيان الأداء المالي المجمع للوزارات عن تنفيذ ميزانية السنة المالية المنتهية في 31 ديسمبر 2019&amp;R&amp;14 الامارات العربية المتحدة
 وزارة المالية</oddHeader>
    <oddFooter>&amp;R&amp;P/&amp;N</oddFooter>
  </headerFooter>
  <colBreaks count="8" manualBreakCount="8">
    <brk id="27" min="1" max="19" man="1"/>
    <brk id="35" min="1" max="19" man="1"/>
    <brk id="47" min="1" max="19" man="1"/>
    <brk id="51" min="1" max="19" man="1"/>
    <brk id="59" min="1" max="19" man="1"/>
    <brk id="67" min="1" max="19" man="1"/>
    <brk id="71" min="1" max="19" man="1"/>
    <brk id="79" min="1" max="1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D8397-2BA4-4562-B665-7465114D8F29}">
  <dimension ref="A1:J247"/>
  <sheetViews>
    <sheetView workbookViewId="0"/>
  </sheetViews>
  <sheetFormatPr defaultRowHeight="14.5"/>
  <cols>
    <col min="1" max="1" width="8.453125" style="46" customWidth="1"/>
    <col min="2" max="2" width="30.08984375" style="47" bestFit="1" customWidth="1"/>
    <col min="3" max="3" width="7.36328125" style="46" customWidth="1"/>
    <col min="4" max="4" width="19.81640625" style="36" customWidth="1"/>
    <col min="5" max="5" width="18.26953125" style="6" customWidth="1"/>
    <col min="6" max="6" width="19" style="6" bestFit="1" customWidth="1"/>
    <col min="7" max="7" width="18.26953125" style="6" bestFit="1" customWidth="1"/>
    <col min="8" max="9" width="8.7265625" style="36"/>
    <col min="10" max="10" width="14.6328125" style="36" bestFit="1" customWidth="1"/>
    <col min="11" max="16384" width="8.7265625" style="36"/>
  </cols>
  <sheetData>
    <row r="1" spans="1:8">
      <c r="A1" s="33" t="s">
        <v>36</v>
      </c>
      <c r="B1" s="33" t="s">
        <v>37</v>
      </c>
      <c r="C1" s="34" t="s">
        <v>57</v>
      </c>
      <c r="D1" s="35" t="s">
        <v>38</v>
      </c>
      <c r="E1" s="1" t="s">
        <v>141</v>
      </c>
      <c r="F1" s="1" t="s">
        <v>140</v>
      </c>
      <c r="G1" s="1" t="s">
        <v>39</v>
      </c>
      <c r="H1" s="2" t="s">
        <v>120</v>
      </c>
    </row>
    <row r="2" spans="1:8">
      <c r="A2" s="37" t="s">
        <v>59</v>
      </c>
      <c r="B2" s="38" t="s">
        <v>60</v>
      </c>
      <c r="C2" s="37" t="s">
        <v>88</v>
      </c>
      <c r="D2" s="39" t="s">
        <v>41</v>
      </c>
      <c r="E2" s="3">
        <v>-94410999.999999985</v>
      </c>
      <c r="F2" s="3">
        <v>-452084000</v>
      </c>
      <c r="G2" s="3">
        <v>-453263591.55999994</v>
      </c>
      <c r="H2" s="4" t="s">
        <v>119</v>
      </c>
    </row>
    <row r="3" spans="1:8">
      <c r="A3" s="37" t="s">
        <v>59</v>
      </c>
      <c r="B3" s="38" t="s">
        <v>60</v>
      </c>
      <c r="C3" s="37" t="s">
        <v>89</v>
      </c>
      <c r="D3" s="39" t="s">
        <v>42</v>
      </c>
      <c r="E3" s="3">
        <v>362705000.00000012</v>
      </c>
      <c r="F3" s="3">
        <v>340107709.00000012</v>
      </c>
      <c r="G3" s="3">
        <v>322244867.97000015</v>
      </c>
      <c r="H3" s="4" t="s">
        <v>119</v>
      </c>
    </row>
    <row r="4" spans="1:8">
      <c r="A4" s="37" t="s">
        <v>59</v>
      </c>
      <c r="B4" s="38" t="s">
        <v>60</v>
      </c>
      <c r="C4" s="37" t="s">
        <v>90</v>
      </c>
      <c r="D4" s="39" t="s">
        <v>43</v>
      </c>
      <c r="E4" s="3">
        <v>122382000.00000003</v>
      </c>
      <c r="F4" s="3">
        <v>131510250.00000001</v>
      </c>
      <c r="G4" s="3">
        <v>127369671.55999999</v>
      </c>
      <c r="H4" s="4" t="s">
        <v>119</v>
      </c>
    </row>
    <row r="5" spans="1:8">
      <c r="A5" s="37" t="s">
        <v>59</v>
      </c>
      <c r="B5" s="40" t="s">
        <v>60</v>
      </c>
      <c r="C5" s="37" t="s">
        <v>94</v>
      </c>
      <c r="D5" s="39" t="s">
        <v>47</v>
      </c>
      <c r="E5" s="3">
        <v>199999999.99999997</v>
      </c>
      <c r="F5" s="3">
        <v>199999999.99999997</v>
      </c>
      <c r="G5" s="3">
        <v>200000000</v>
      </c>
      <c r="H5" s="4" t="s">
        <v>119</v>
      </c>
    </row>
    <row r="6" spans="1:8">
      <c r="A6" s="37" t="s">
        <v>59</v>
      </c>
      <c r="B6" s="38" t="s">
        <v>60</v>
      </c>
      <c r="C6" s="37" t="s">
        <v>91</v>
      </c>
      <c r="D6" s="39" t="s">
        <v>44</v>
      </c>
      <c r="E6" s="3">
        <v>0</v>
      </c>
      <c r="F6" s="3">
        <v>2493000</v>
      </c>
      <c r="G6" s="3">
        <v>2492840.9999999995</v>
      </c>
      <c r="H6" s="4" t="s">
        <v>119</v>
      </c>
    </row>
    <row r="7" spans="1:8">
      <c r="A7" s="37" t="s">
        <v>59</v>
      </c>
      <c r="B7" s="38" t="s">
        <v>60</v>
      </c>
      <c r="C7" s="37" t="s">
        <v>92</v>
      </c>
      <c r="D7" s="39" t="s">
        <v>45</v>
      </c>
      <c r="E7" s="3">
        <v>596123000</v>
      </c>
      <c r="F7" s="3">
        <v>596123000</v>
      </c>
      <c r="G7" s="3">
        <v>590355441.21999991</v>
      </c>
      <c r="H7" s="4" t="s">
        <v>119</v>
      </c>
    </row>
    <row r="8" spans="1:8">
      <c r="A8" s="37" t="s">
        <v>93</v>
      </c>
      <c r="B8" s="38" t="s">
        <v>61</v>
      </c>
      <c r="C8" s="37" t="s">
        <v>88</v>
      </c>
      <c r="D8" s="39" t="s">
        <v>41</v>
      </c>
      <c r="E8" s="3">
        <v>-39600000</v>
      </c>
      <c r="F8" s="3">
        <v>-39600000</v>
      </c>
      <c r="G8" s="3">
        <v>-38679237.670000002</v>
      </c>
      <c r="H8" s="4" t="s">
        <v>119</v>
      </c>
    </row>
    <row r="9" spans="1:8">
      <c r="A9" s="37" t="s">
        <v>93</v>
      </c>
      <c r="B9" s="38" t="s">
        <v>61</v>
      </c>
      <c r="C9" s="37" t="s">
        <v>89</v>
      </c>
      <c r="D9" s="39" t="s">
        <v>42</v>
      </c>
      <c r="E9" s="3">
        <v>191247000</v>
      </c>
      <c r="F9" s="3">
        <v>183913958</v>
      </c>
      <c r="G9" s="3">
        <v>155059612.67999995</v>
      </c>
      <c r="H9" s="4" t="s">
        <v>119</v>
      </c>
    </row>
    <row r="10" spans="1:8">
      <c r="A10" s="37" t="s">
        <v>93</v>
      </c>
      <c r="B10" s="38" t="s">
        <v>61</v>
      </c>
      <c r="C10" s="37" t="s">
        <v>90</v>
      </c>
      <c r="D10" s="39" t="s">
        <v>43</v>
      </c>
      <c r="E10" s="3">
        <v>111828000.00000001</v>
      </c>
      <c r="F10" s="3">
        <v>117750042.00000001</v>
      </c>
      <c r="G10" s="3">
        <v>116832271.22000001</v>
      </c>
      <c r="H10" s="4" t="s">
        <v>119</v>
      </c>
    </row>
    <row r="11" spans="1:8">
      <c r="A11" s="37" t="s">
        <v>93</v>
      </c>
      <c r="B11" s="38" t="s">
        <v>61</v>
      </c>
      <c r="C11" s="37" t="s">
        <v>94</v>
      </c>
      <c r="D11" s="39" t="s">
        <v>47</v>
      </c>
      <c r="E11" s="3">
        <v>4550000</v>
      </c>
      <c r="F11" s="3">
        <v>4550000</v>
      </c>
      <c r="G11" s="3">
        <v>4550000</v>
      </c>
      <c r="H11" s="4" t="s">
        <v>119</v>
      </c>
    </row>
    <row r="12" spans="1:8">
      <c r="A12" s="37" t="s">
        <v>93</v>
      </c>
      <c r="B12" s="38" t="s">
        <v>61</v>
      </c>
      <c r="C12" s="37" t="s">
        <v>91</v>
      </c>
      <c r="D12" s="39" t="s">
        <v>44</v>
      </c>
      <c r="E12" s="3">
        <v>0</v>
      </c>
      <c r="F12" s="3">
        <v>0</v>
      </c>
      <c r="G12" s="3">
        <v>-9.0949470177292824E-13</v>
      </c>
      <c r="H12" s="4" t="s">
        <v>119</v>
      </c>
    </row>
    <row r="13" spans="1:8">
      <c r="A13" s="37" t="s">
        <v>93</v>
      </c>
      <c r="B13" s="38" t="s">
        <v>61</v>
      </c>
      <c r="C13" s="37" t="s">
        <v>92</v>
      </c>
      <c r="D13" s="39" t="s">
        <v>45</v>
      </c>
      <c r="E13" s="3">
        <v>5250000</v>
      </c>
      <c r="F13" s="3">
        <v>5250000</v>
      </c>
      <c r="G13" s="3">
        <v>5160550.87</v>
      </c>
      <c r="H13" s="4" t="s">
        <v>119</v>
      </c>
    </row>
    <row r="14" spans="1:8">
      <c r="A14" s="37" t="s">
        <v>95</v>
      </c>
      <c r="B14" s="38" t="s">
        <v>40</v>
      </c>
      <c r="C14" s="37" t="s">
        <v>88</v>
      </c>
      <c r="D14" s="39" t="s">
        <v>41</v>
      </c>
      <c r="E14" s="3">
        <v>-621000000</v>
      </c>
      <c r="F14" s="3">
        <v>-621000000</v>
      </c>
      <c r="G14" s="3">
        <v>-890974777.98000002</v>
      </c>
      <c r="H14" s="4" t="s">
        <v>119</v>
      </c>
    </row>
    <row r="15" spans="1:8">
      <c r="A15" s="37" t="s">
        <v>95</v>
      </c>
      <c r="B15" s="38" t="s">
        <v>40</v>
      </c>
      <c r="C15" s="37" t="s">
        <v>89</v>
      </c>
      <c r="D15" s="39" t="s">
        <v>42</v>
      </c>
      <c r="E15" s="3">
        <v>1464791000</v>
      </c>
      <c r="F15" s="3">
        <v>1468471543.6800001</v>
      </c>
      <c r="G15" s="3">
        <v>1470420561.9600005</v>
      </c>
      <c r="H15" s="4" t="s">
        <v>119</v>
      </c>
    </row>
    <row r="16" spans="1:8">
      <c r="A16" s="37" t="s">
        <v>95</v>
      </c>
      <c r="B16" s="38" t="s">
        <v>40</v>
      </c>
      <c r="C16" s="37" t="s">
        <v>90</v>
      </c>
      <c r="D16" s="39" t="s">
        <v>43</v>
      </c>
      <c r="E16" s="3">
        <v>810269000</v>
      </c>
      <c r="F16" s="3">
        <v>741538456.32000005</v>
      </c>
      <c r="G16" s="3">
        <v>688815032.96000004</v>
      </c>
      <c r="H16" s="4" t="s">
        <v>119</v>
      </c>
    </row>
    <row r="17" spans="1:10">
      <c r="A17" s="37" t="s">
        <v>95</v>
      </c>
      <c r="B17" s="38" t="s">
        <v>40</v>
      </c>
      <c r="C17" s="37" t="s">
        <v>92</v>
      </c>
      <c r="D17" s="39" t="s">
        <v>45</v>
      </c>
      <c r="E17" s="3">
        <v>149261999.99999997</v>
      </c>
      <c r="F17" s="3">
        <v>214112000</v>
      </c>
      <c r="G17" s="3">
        <v>167497425.63</v>
      </c>
      <c r="H17" s="4" t="s">
        <v>119</v>
      </c>
    </row>
    <row r="18" spans="1:10">
      <c r="A18" s="37" t="s">
        <v>97</v>
      </c>
      <c r="B18" s="38" t="s">
        <v>14</v>
      </c>
      <c r="C18" s="37" t="s">
        <v>98</v>
      </c>
      <c r="D18" s="39" t="s">
        <v>46</v>
      </c>
      <c r="E18" s="3">
        <v>0</v>
      </c>
      <c r="F18" s="3">
        <v>0</v>
      </c>
      <c r="G18" s="3">
        <v>4.4703483581542969E-8</v>
      </c>
      <c r="H18" s="4" t="s">
        <v>119</v>
      </c>
    </row>
    <row r="19" spans="1:10">
      <c r="A19" s="37" t="s">
        <v>97</v>
      </c>
      <c r="B19" s="38" t="s">
        <v>14</v>
      </c>
      <c r="C19" s="37" t="s">
        <v>88</v>
      </c>
      <c r="D19" s="39" t="s">
        <v>41</v>
      </c>
      <c r="E19" s="3">
        <v>-150705000</v>
      </c>
      <c r="F19" s="3">
        <v>-150705000</v>
      </c>
      <c r="G19" s="3">
        <v>-169156016.56</v>
      </c>
      <c r="H19" s="4" t="s">
        <v>119</v>
      </c>
    </row>
    <row r="20" spans="1:10">
      <c r="A20" s="37" t="s">
        <v>97</v>
      </c>
      <c r="B20" s="38" t="s">
        <v>14</v>
      </c>
      <c r="C20" s="37" t="s">
        <v>89</v>
      </c>
      <c r="D20" s="39" t="s">
        <v>42</v>
      </c>
      <c r="E20" s="3">
        <v>6063291999.999999</v>
      </c>
      <c r="F20" s="3">
        <v>5880930007</v>
      </c>
      <c r="G20" s="3">
        <v>5880262886.8200016</v>
      </c>
      <c r="H20" s="4" t="s">
        <v>119</v>
      </c>
    </row>
    <row r="21" spans="1:10">
      <c r="A21" s="37" t="s">
        <v>97</v>
      </c>
      <c r="B21" s="38" t="s">
        <v>14</v>
      </c>
      <c r="C21" s="37" t="s">
        <v>90</v>
      </c>
      <c r="D21" s="39" t="s">
        <v>43</v>
      </c>
      <c r="E21" s="3">
        <v>649347000</v>
      </c>
      <c r="F21" s="3">
        <v>831476993</v>
      </c>
      <c r="G21" s="3">
        <v>825222341.01000011</v>
      </c>
      <c r="H21" s="4" t="s">
        <v>119</v>
      </c>
    </row>
    <row r="22" spans="1:10">
      <c r="A22" s="37" t="s">
        <v>97</v>
      </c>
      <c r="B22" s="38" t="s">
        <v>14</v>
      </c>
      <c r="C22" s="37" t="s">
        <v>91</v>
      </c>
      <c r="D22" s="39" t="s">
        <v>44</v>
      </c>
      <c r="E22" s="3">
        <v>0</v>
      </c>
      <c r="F22" s="3">
        <v>232000</v>
      </c>
      <c r="G22" s="3">
        <v>231307.42000002856</v>
      </c>
      <c r="H22" s="4" t="s">
        <v>119</v>
      </c>
    </row>
    <row r="23" spans="1:10">
      <c r="A23" s="37" t="s">
        <v>97</v>
      </c>
      <c r="B23" s="38" t="s">
        <v>14</v>
      </c>
      <c r="C23" s="37" t="s">
        <v>92</v>
      </c>
      <c r="D23" s="39" t="s">
        <v>45</v>
      </c>
      <c r="E23" s="3">
        <v>199499000</v>
      </c>
      <c r="F23" s="3">
        <v>199499000</v>
      </c>
      <c r="G23" s="3">
        <v>165406560.23000005</v>
      </c>
      <c r="H23" s="4" t="s">
        <v>119</v>
      </c>
    </row>
    <row r="24" spans="1:10">
      <c r="A24" s="37" t="s">
        <v>99</v>
      </c>
      <c r="B24" s="38" t="s">
        <v>15</v>
      </c>
      <c r="C24" s="37" t="s">
        <v>88</v>
      </c>
      <c r="D24" s="39" t="s">
        <v>41</v>
      </c>
      <c r="E24" s="3">
        <v>-8310000</v>
      </c>
      <c r="F24" s="3">
        <v>-8310000</v>
      </c>
      <c r="G24" s="3">
        <v>-10482048.569999998</v>
      </c>
      <c r="H24" s="4" t="s">
        <v>119</v>
      </c>
    </row>
    <row r="25" spans="1:10">
      <c r="A25" s="37" t="s">
        <v>99</v>
      </c>
      <c r="B25" s="38" t="s">
        <v>15</v>
      </c>
      <c r="C25" s="37" t="s">
        <v>90</v>
      </c>
      <c r="D25" s="39" t="s">
        <v>43</v>
      </c>
      <c r="E25" s="3">
        <v>6495704000</v>
      </c>
      <c r="F25" s="3">
        <v>6495704000</v>
      </c>
      <c r="G25" s="3">
        <v>6495704000</v>
      </c>
      <c r="H25" s="4" t="s">
        <v>119</v>
      </c>
      <c r="J25" s="41"/>
    </row>
    <row r="26" spans="1:10">
      <c r="A26" s="37" t="s">
        <v>100</v>
      </c>
      <c r="B26" s="38" t="s">
        <v>16</v>
      </c>
      <c r="C26" s="37" t="s">
        <v>90</v>
      </c>
      <c r="D26" s="39" t="s">
        <v>43</v>
      </c>
      <c r="E26" s="3">
        <v>1329816000</v>
      </c>
      <c r="F26" s="3">
        <v>1329816000</v>
      </c>
      <c r="G26" s="3">
        <v>1329816000</v>
      </c>
      <c r="H26" s="4" t="s">
        <v>119</v>
      </c>
    </row>
    <row r="27" spans="1:10">
      <c r="A27" s="37" t="s">
        <v>101</v>
      </c>
      <c r="B27" s="38" t="s">
        <v>17</v>
      </c>
      <c r="C27" s="37" t="s">
        <v>88</v>
      </c>
      <c r="D27" s="39" t="s">
        <v>41</v>
      </c>
      <c r="E27" s="3">
        <v>-18249999.999999996</v>
      </c>
      <c r="F27" s="3">
        <v>-18249999.999999996</v>
      </c>
      <c r="G27" s="3">
        <v>-48125093.749999985</v>
      </c>
      <c r="H27" s="4" t="s">
        <v>119</v>
      </c>
    </row>
    <row r="28" spans="1:10">
      <c r="A28" s="37" t="s">
        <v>101</v>
      </c>
      <c r="B28" s="38" t="s">
        <v>17</v>
      </c>
      <c r="C28" s="37" t="s">
        <v>89</v>
      </c>
      <c r="D28" s="39" t="s">
        <v>42</v>
      </c>
      <c r="E28" s="3">
        <v>463967000</v>
      </c>
      <c r="F28" s="3">
        <v>463967000</v>
      </c>
      <c r="G28" s="3">
        <v>374636542.11999983</v>
      </c>
      <c r="H28" s="4" t="s">
        <v>119</v>
      </c>
    </row>
    <row r="29" spans="1:10">
      <c r="A29" s="37" t="s">
        <v>101</v>
      </c>
      <c r="B29" s="38" t="s">
        <v>17</v>
      </c>
      <c r="C29" s="37" t="s">
        <v>90</v>
      </c>
      <c r="D29" s="39" t="s">
        <v>43</v>
      </c>
      <c r="E29" s="3">
        <v>578881000</v>
      </c>
      <c r="F29" s="3">
        <v>606041382</v>
      </c>
      <c r="G29" s="3">
        <v>599562008.98999989</v>
      </c>
      <c r="H29" s="4" t="s">
        <v>119</v>
      </c>
    </row>
    <row r="30" spans="1:10">
      <c r="A30" s="37" t="s">
        <v>101</v>
      </c>
      <c r="B30" s="38" t="s">
        <v>17</v>
      </c>
      <c r="C30" s="37" t="s">
        <v>94</v>
      </c>
      <c r="D30" s="39" t="s">
        <v>47</v>
      </c>
      <c r="E30" s="3">
        <v>1000000.0000000001</v>
      </c>
      <c r="F30" s="3">
        <v>1000000</v>
      </c>
      <c r="G30" s="3">
        <v>500000</v>
      </c>
      <c r="H30" s="4" t="s">
        <v>119</v>
      </c>
    </row>
    <row r="31" spans="1:10">
      <c r="A31" s="37" t="s">
        <v>101</v>
      </c>
      <c r="B31" s="38" t="s">
        <v>17</v>
      </c>
      <c r="C31" s="37" t="s">
        <v>91</v>
      </c>
      <c r="D31" s="39" t="s">
        <v>44</v>
      </c>
      <c r="E31" s="3">
        <v>0</v>
      </c>
      <c r="F31" s="3">
        <v>1496000</v>
      </c>
      <c r="G31" s="3">
        <v>1352606.9000000046</v>
      </c>
      <c r="H31" s="4" t="s">
        <v>119</v>
      </c>
    </row>
    <row r="32" spans="1:10">
      <c r="A32" s="37" t="s">
        <v>101</v>
      </c>
      <c r="B32" s="38" t="s">
        <v>17</v>
      </c>
      <c r="C32" s="37" t="s">
        <v>92</v>
      </c>
      <c r="D32" s="39" t="s">
        <v>45</v>
      </c>
      <c r="E32" s="3">
        <v>9462000</v>
      </c>
      <c r="F32" s="3">
        <v>9462000</v>
      </c>
      <c r="G32" s="3">
        <v>9371085.5600000005</v>
      </c>
      <c r="H32" s="4" t="s">
        <v>119</v>
      </c>
    </row>
    <row r="33" spans="1:8">
      <c r="A33" s="37" t="s">
        <v>102</v>
      </c>
      <c r="B33" s="38" t="s">
        <v>26</v>
      </c>
      <c r="C33" s="37" t="s">
        <v>88</v>
      </c>
      <c r="D33" s="39" t="s">
        <v>41</v>
      </c>
      <c r="E33" s="3">
        <v>-216763000</v>
      </c>
      <c r="F33" s="3">
        <v>-216763000</v>
      </c>
      <c r="G33" s="3">
        <v>-392531503.91000003</v>
      </c>
      <c r="H33" s="4" t="s">
        <v>119</v>
      </c>
    </row>
    <row r="34" spans="1:8">
      <c r="A34" s="37" t="s">
        <v>102</v>
      </c>
      <c r="B34" s="38" t="s">
        <v>26</v>
      </c>
      <c r="C34" s="37" t="s">
        <v>89</v>
      </c>
      <c r="D34" s="39" t="s">
        <v>42</v>
      </c>
      <c r="E34" s="3">
        <v>242735000</v>
      </c>
      <c r="F34" s="3">
        <v>242735000</v>
      </c>
      <c r="G34" s="3">
        <v>242690318.53999996</v>
      </c>
      <c r="H34" s="4" t="s">
        <v>119</v>
      </c>
    </row>
    <row r="35" spans="1:8">
      <c r="A35" s="37" t="s">
        <v>102</v>
      </c>
      <c r="B35" s="38" t="s">
        <v>26</v>
      </c>
      <c r="C35" s="37" t="s">
        <v>90</v>
      </c>
      <c r="D35" s="39" t="s">
        <v>43</v>
      </c>
      <c r="E35" s="3">
        <v>232843000</v>
      </c>
      <c r="F35" s="3">
        <v>217843000</v>
      </c>
      <c r="G35" s="3">
        <v>217837410.37000003</v>
      </c>
      <c r="H35" s="4" t="s">
        <v>119</v>
      </c>
    </row>
    <row r="36" spans="1:8">
      <c r="A36" s="37" t="s">
        <v>102</v>
      </c>
      <c r="B36" s="38" t="s">
        <v>26</v>
      </c>
      <c r="C36" s="37" t="s">
        <v>91</v>
      </c>
      <c r="D36" s="39" t="s">
        <v>44</v>
      </c>
      <c r="E36" s="3">
        <v>0</v>
      </c>
      <c r="F36" s="3">
        <v>0</v>
      </c>
      <c r="G36" s="3">
        <v>1.1641532182693481E-10</v>
      </c>
      <c r="H36" s="4" t="s">
        <v>119</v>
      </c>
    </row>
    <row r="37" spans="1:8">
      <c r="A37" s="37" t="s">
        <v>102</v>
      </c>
      <c r="B37" s="38" t="s">
        <v>26</v>
      </c>
      <c r="C37" s="37" t="s">
        <v>92</v>
      </c>
      <c r="D37" s="39" t="s">
        <v>45</v>
      </c>
      <c r="E37" s="3">
        <v>33051000</v>
      </c>
      <c r="F37" s="3">
        <v>33051000</v>
      </c>
      <c r="G37" s="3">
        <v>33047665.18</v>
      </c>
      <c r="H37" s="4" t="s">
        <v>119</v>
      </c>
    </row>
    <row r="38" spans="1:8">
      <c r="A38" s="37" t="s">
        <v>62</v>
      </c>
      <c r="B38" s="38" t="s">
        <v>103</v>
      </c>
      <c r="C38" s="37" t="s">
        <v>88</v>
      </c>
      <c r="D38" s="39" t="s">
        <v>41</v>
      </c>
      <c r="E38" s="3">
        <v>-80280000.000000015</v>
      </c>
      <c r="F38" s="3">
        <v>-80280000.000000015</v>
      </c>
      <c r="G38" s="3">
        <v>-80794500.409999996</v>
      </c>
      <c r="H38" s="4" t="s">
        <v>119</v>
      </c>
    </row>
    <row r="39" spans="1:8">
      <c r="A39" s="37" t="s">
        <v>62</v>
      </c>
      <c r="B39" s="38" t="s">
        <v>103</v>
      </c>
      <c r="C39" s="37" t="s">
        <v>89</v>
      </c>
      <c r="D39" s="39" t="s">
        <v>42</v>
      </c>
      <c r="E39" s="3">
        <v>76889000</v>
      </c>
      <c r="F39" s="3">
        <v>69000227.36999999</v>
      </c>
      <c r="G39" s="3">
        <v>65480869.609999985</v>
      </c>
      <c r="H39" s="4" t="s">
        <v>119</v>
      </c>
    </row>
    <row r="40" spans="1:8">
      <c r="A40" s="37" t="s">
        <v>62</v>
      </c>
      <c r="B40" s="38" t="s">
        <v>103</v>
      </c>
      <c r="C40" s="37" t="s">
        <v>90</v>
      </c>
      <c r="D40" s="39" t="s">
        <v>43</v>
      </c>
      <c r="E40" s="3">
        <v>34943000</v>
      </c>
      <c r="F40" s="3">
        <v>42961411.629999988</v>
      </c>
      <c r="G40" s="3">
        <v>42470033.639999993</v>
      </c>
      <c r="H40" s="4" t="s">
        <v>119</v>
      </c>
    </row>
    <row r="41" spans="1:8">
      <c r="A41" s="37" t="s">
        <v>62</v>
      </c>
      <c r="B41" s="38" t="s">
        <v>103</v>
      </c>
      <c r="C41" s="37" t="s">
        <v>91</v>
      </c>
      <c r="D41" s="39" t="s">
        <v>44</v>
      </c>
      <c r="E41" s="3">
        <v>0</v>
      </c>
      <c r="F41" s="3">
        <v>1055361</v>
      </c>
      <c r="G41" s="3">
        <v>1055360.9999999998</v>
      </c>
      <c r="H41" s="4" t="s">
        <v>119</v>
      </c>
    </row>
    <row r="42" spans="1:8">
      <c r="A42" s="37" t="s">
        <v>62</v>
      </c>
      <c r="B42" s="38" t="s">
        <v>103</v>
      </c>
      <c r="C42" s="37" t="s">
        <v>92</v>
      </c>
      <c r="D42" s="39" t="s">
        <v>45</v>
      </c>
      <c r="E42" s="3">
        <v>3373000</v>
      </c>
      <c r="F42" s="3">
        <v>3373000</v>
      </c>
      <c r="G42" s="3">
        <v>3347495.98</v>
      </c>
      <c r="H42" s="4" t="s">
        <v>119</v>
      </c>
    </row>
    <row r="43" spans="1:8">
      <c r="A43" s="37" t="s">
        <v>104</v>
      </c>
      <c r="B43" s="38" t="s">
        <v>18</v>
      </c>
      <c r="C43" s="37" t="s">
        <v>96</v>
      </c>
      <c r="D43" s="39" t="s">
        <v>49</v>
      </c>
      <c r="E43" s="3">
        <v>0</v>
      </c>
      <c r="F43" s="3">
        <v>0</v>
      </c>
      <c r="G43" s="3">
        <v>0</v>
      </c>
      <c r="H43" s="4" t="s">
        <v>119</v>
      </c>
    </row>
    <row r="44" spans="1:8">
      <c r="A44" s="37" t="s">
        <v>104</v>
      </c>
      <c r="B44" s="38" t="s">
        <v>18</v>
      </c>
      <c r="C44" s="37" t="s">
        <v>88</v>
      </c>
      <c r="D44" s="39" t="s">
        <v>41</v>
      </c>
      <c r="E44" s="3">
        <v>-1650000</v>
      </c>
      <c r="F44" s="3">
        <v>-1650000</v>
      </c>
      <c r="G44" s="3">
        <v>-2405284.5700000003</v>
      </c>
      <c r="H44" s="4" t="s">
        <v>119</v>
      </c>
    </row>
    <row r="45" spans="1:8">
      <c r="A45" s="37" t="s">
        <v>104</v>
      </c>
      <c r="B45" s="38" t="s">
        <v>18</v>
      </c>
      <c r="C45" s="37" t="s">
        <v>89</v>
      </c>
      <c r="D45" s="39" t="s">
        <v>42</v>
      </c>
      <c r="E45" s="3">
        <v>99061999.999999985</v>
      </c>
      <c r="F45" s="3">
        <v>102062000</v>
      </c>
      <c r="G45" s="3">
        <v>88673235.619999975</v>
      </c>
      <c r="H45" s="4" t="s">
        <v>119</v>
      </c>
    </row>
    <row r="46" spans="1:8">
      <c r="A46" s="37" t="s">
        <v>104</v>
      </c>
      <c r="B46" s="38" t="s">
        <v>18</v>
      </c>
      <c r="C46" s="37" t="s">
        <v>90</v>
      </c>
      <c r="D46" s="39" t="s">
        <v>43</v>
      </c>
      <c r="E46" s="3">
        <v>108000000.00000001</v>
      </c>
      <c r="F46" s="3">
        <v>108000000</v>
      </c>
      <c r="G46" s="3">
        <v>82570914.440000027</v>
      </c>
      <c r="H46" s="4" t="s">
        <v>119</v>
      </c>
    </row>
    <row r="47" spans="1:8">
      <c r="A47" s="37" t="s">
        <v>104</v>
      </c>
      <c r="B47" s="38" t="s">
        <v>18</v>
      </c>
      <c r="C47" s="37" t="s">
        <v>91</v>
      </c>
      <c r="D47" s="39" t="s">
        <v>44</v>
      </c>
      <c r="E47" s="3">
        <v>0</v>
      </c>
      <c r="F47" s="3">
        <v>0</v>
      </c>
      <c r="G47" s="3">
        <v>0</v>
      </c>
      <c r="H47" s="4" t="s">
        <v>119</v>
      </c>
    </row>
    <row r="48" spans="1:8">
      <c r="A48" s="37" t="s">
        <v>104</v>
      </c>
      <c r="B48" s="38" t="s">
        <v>18</v>
      </c>
      <c r="C48" s="37" t="s">
        <v>92</v>
      </c>
      <c r="D48" s="39" t="s">
        <v>45</v>
      </c>
      <c r="E48" s="3">
        <v>4800000</v>
      </c>
      <c r="F48" s="3">
        <v>4800000</v>
      </c>
      <c r="G48" s="3">
        <v>285390.09999999998</v>
      </c>
      <c r="H48" s="4" t="s">
        <v>119</v>
      </c>
    </row>
    <row r="49" spans="1:8">
      <c r="A49" s="37" t="s">
        <v>106</v>
      </c>
      <c r="B49" s="38" t="s">
        <v>19</v>
      </c>
      <c r="C49" s="37" t="s">
        <v>88</v>
      </c>
      <c r="D49" s="39" t="s">
        <v>41</v>
      </c>
      <c r="E49" s="3">
        <v>-379000000</v>
      </c>
      <c r="F49" s="3">
        <v>-379000000</v>
      </c>
      <c r="G49" s="3">
        <v>-530371910.88999999</v>
      </c>
      <c r="H49" s="4" t="s">
        <v>119</v>
      </c>
    </row>
    <row r="50" spans="1:8">
      <c r="A50" s="37" t="s">
        <v>106</v>
      </c>
      <c r="B50" s="38" t="s">
        <v>19</v>
      </c>
      <c r="C50" s="37" t="s">
        <v>89</v>
      </c>
      <c r="D50" s="39" t="s">
        <v>42</v>
      </c>
      <c r="E50" s="3">
        <v>144160000</v>
      </c>
      <c r="F50" s="3">
        <v>133099399.99999997</v>
      </c>
      <c r="G50" s="3">
        <v>117613596.39</v>
      </c>
      <c r="H50" s="4" t="s">
        <v>119</v>
      </c>
    </row>
    <row r="51" spans="1:8">
      <c r="A51" s="37" t="s">
        <v>106</v>
      </c>
      <c r="B51" s="38" t="s">
        <v>19</v>
      </c>
      <c r="C51" s="37" t="s">
        <v>90</v>
      </c>
      <c r="D51" s="39" t="s">
        <v>43</v>
      </c>
      <c r="E51" s="3">
        <v>95804000</v>
      </c>
      <c r="F51" s="3">
        <v>109721500</v>
      </c>
      <c r="G51" s="3">
        <v>103849596.22000001</v>
      </c>
      <c r="H51" s="4" t="s">
        <v>119</v>
      </c>
    </row>
    <row r="52" spans="1:8">
      <c r="A52" s="37" t="s">
        <v>106</v>
      </c>
      <c r="B52" s="38" t="s">
        <v>19</v>
      </c>
      <c r="C52" s="37" t="s">
        <v>91</v>
      </c>
      <c r="D52" s="39" t="s">
        <v>44</v>
      </c>
      <c r="E52" s="3">
        <v>49999.999999999993</v>
      </c>
      <c r="F52" s="3">
        <v>1937100.0000000005</v>
      </c>
      <c r="G52" s="3">
        <v>1922054.79</v>
      </c>
      <c r="H52" s="4" t="s">
        <v>119</v>
      </c>
    </row>
    <row r="53" spans="1:8">
      <c r="A53" s="37" t="s">
        <v>106</v>
      </c>
      <c r="B53" s="38" t="s">
        <v>19</v>
      </c>
      <c r="C53" s="37" t="s">
        <v>92</v>
      </c>
      <c r="D53" s="39" t="s">
        <v>45</v>
      </c>
      <c r="E53" s="3">
        <v>3125000.0000000009</v>
      </c>
      <c r="F53" s="3">
        <v>6982000</v>
      </c>
      <c r="G53" s="3">
        <v>2739164.9799999995</v>
      </c>
      <c r="H53" s="4" t="s">
        <v>119</v>
      </c>
    </row>
    <row r="54" spans="1:8">
      <c r="A54" s="37" t="s">
        <v>107</v>
      </c>
      <c r="B54" s="38" t="s">
        <v>27</v>
      </c>
      <c r="C54" s="37" t="s">
        <v>88</v>
      </c>
      <c r="D54" s="39" t="s">
        <v>41</v>
      </c>
      <c r="E54" s="3">
        <v>-3878999999.9999995</v>
      </c>
      <c r="F54" s="3">
        <v>-3878999999.9999995</v>
      </c>
      <c r="G54" s="3">
        <v>-5751764651.2600002</v>
      </c>
      <c r="H54" s="4" t="s">
        <v>119</v>
      </c>
    </row>
    <row r="55" spans="1:8">
      <c r="A55" s="37" t="s">
        <v>107</v>
      </c>
      <c r="B55" s="38" t="s">
        <v>27</v>
      </c>
      <c r="C55" s="37" t="s">
        <v>89</v>
      </c>
      <c r="D55" s="39" t="s">
        <v>42</v>
      </c>
      <c r="E55" s="3">
        <v>460624000.00000006</v>
      </c>
      <c r="F55" s="3">
        <v>448814001.00000006</v>
      </c>
      <c r="G55" s="3">
        <v>404603748.13999993</v>
      </c>
      <c r="H55" s="4" t="s">
        <v>119</v>
      </c>
    </row>
    <row r="56" spans="1:8">
      <c r="A56" s="37" t="s">
        <v>107</v>
      </c>
      <c r="B56" s="38" t="s">
        <v>27</v>
      </c>
      <c r="C56" s="37" t="s">
        <v>90</v>
      </c>
      <c r="D56" s="39" t="s">
        <v>43</v>
      </c>
      <c r="E56" s="3">
        <v>119080000</v>
      </c>
      <c r="F56" s="3">
        <v>124160465</v>
      </c>
      <c r="G56" s="3">
        <v>116884742.57000002</v>
      </c>
      <c r="H56" s="4" t="s">
        <v>119</v>
      </c>
    </row>
    <row r="57" spans="1:8">
      <c r="A57" s="37" t="s">
        <v>107</v>
      </c>
      <c r="B57" s="38" t="s">
        <v>27</v>
      </c>
      <c r="C57" s="37" t="s">
        <v>91</v>
      </c>
      <c r="D57" s="39" t="s">
        <v>44</v>
      </c>
      <c r="E57" s="3">
        <v>0</v>
      </c>
      <c r="F57" s="3">
        <v>569115</v>
      </c>
      <c r="G57" s="3">
        <v>569113.41000000015</v>
      </c>
      <c r="H57" s="4" t="s">
        <v>119</v>
      </c>
    </row>
    <row r="58" spans="1:8">
      <c r="A58" s="37" t="s">
        <v>107</v>
      </c>
      <c r="B58" s="38" t="s">
        <v>27</v>
      </c>
      <c r="C58" s="37" t="s">
        <v>92</v>
      </c>
      <c r="D58" s="39" t="s">
        <v>45</v>
      </c>
      <c r="E58" s="3">
        <v>55006000</v>
      </c>
      <c r="F58" s="3">
        <v>55006000</v>
      </c>
      <c r="G58" s="3">
        <v>3621487</v>
      </c>
      <c r="H58" s="4" t="s">
        <v>119</v>
      </c>
    </row>
    <row r="59" spans="1:8">
      <c r="A59" s="42">
        <v>120</v>
      </c>
      <c r="B59" s="40" t="s">
        <v>137</v>
      </c>
      <c r="C59" s="37" t="s">
        <v>89</v>
      </c>
      <c r="D59" s="39" t="s">
        <v>42</v>
      </c>
      <c r="E59" s="3">
        <v>0</v>
      </c>
      <c r="F59" s="3">
        <v>1600000</v>
      </c>
      <c r="G59" s="3">
        <v>1546935.48</v>
      </c>
      <c r="H59" s="4" t="s">
        <v>119</v>
      </c>
    </row>
    <row r="60" spans="1:8">
      <c r="A60" s="37" t="s">
        <v>108</v>
      </c>
      <c r="B60" s="38" t="s">
        <v>20</v>
      </c>
      <c r="C60" s="37" t="s">
        <v>88</v>
      </c>
      <c r="D60" s="39" t="s">
        <v>41</v>
      </c>
      <c r="E60" s="3">
        <v>-197290000</v>
      </c>
      <c r="F60" s="3">
        <v>-197290000</v>
      </c>
      <c r="G60" s="3">
        <v>-291827920.96000004</v>
      </c>
      <c r="H60" s="4" t="s">
        <v>119</v>
      </c>
    </row>
    <row r="61" spans="1:8">
      <c r="A61" s="37" t="s">
        <v>108</v>
      </c>
      <c r="B61" s="38" t="s">
        <v>20</v>
      </c>
      <c r="C61" s="37" t="s">
        <v>89</v>
      </c>
      <c r="D61" s="39" t="s">
        <v>42</v>
      </c>
      <c r="E61" s="3">
        <v>741548000.00000012</v>
      </c>
      <c r="F61" s="3">
        <v>742363000</v>
      </c>
      <c r="G61" s="3">
        <v>719648281.75000024</v>
      </c>
      <c r="H61" s="4" t="s">
        <v>119</v>
      </c>
    </row>
    <row r="62" spans="1:8">
      <c r="A62" s="37" t="s">
        <v>108</v>
      </c>
      <c r="B62" s="38" t="s">
        <v>20</v>
      </c>
      <c r="C62" s="37" t="s">
        <v>90</v>
      </c>
      <c r="D62" s="39" t="s">
        <v>43</v>
      </c>
      <c r="E62" s="3">
        <v>135708000</v>
      </c>
      <c r="F62" s="3">
        <v>106442389</v>
      </c>
      <c r="G62" s="3">
        <v>104234037.52000001</v>
      </c>
      <c r="H62" s="4" t="s">
        <v>119</v>
      </c>
    </row>
    <row r="63" spans="1:8">
      <c r="A63" s="37" t="s">
        <v>108</v>
      </c>
      <c r="B63" s="38" t="s">
        <v>20</v>
      </c>
      <c r="C63" s="37" t="s">
        <v>91</v>
      </c>
      <c r="D63" s="39" t="s">
        <v>44</v>
      </c>
      <c r="E63" s="3">
        <v>159000</v>
      </c>
      <c r="F63" s="3">
        <v>196000</v>
      </c>
      <c r="G63" s="3">
        <v>195870.5</v>
      </c>
      <c r="H63" s="4" t="s">
        <v>119</v>
      </c>
    </row>
    <row r="64" spans="1:8">
      <c r="A64" s="37" t="s">
        <v>108</v>
      </c>
      <c r="B64" s="38" t="s">
        <v>20</v>
      </c>
      <c r="C64" s="37" t="s">
        <v>92</v>
      </c>
      <c r="D64" s="39" t="s">
        <v>45</v>
      </c>
      <c r="E64" s="3">
        <v>24425000</v>
      </c>
      <c r="F64" s="3">
        <v>24865000</v>
      </c>
      <c r="G64" s="3">
        <v>24425283.09</v>
      </c>
      <c r="H64" s="4" t="s">
        <v>119</v>
      </c>
    </row>
    <row r="65" spans="1:8">
      <c r="A65" s="37" t="s">
        <v>109</v>
      </c>
      <c r="B65" s="38" t="s">
        <v>50</v>
      </c>
      <c r="C65" s="37" t="s">
        <v>88</v>
      </c>
      <c r="D65" s="39" t="s">
        <v>41</v>
      </c>
      <c r="E65" s="3">
        <v>-93675000.000000015</v>
      </c>
      <c r="F65" s="3">
        <v>-93675000.000000015</v>
      </c>
      <c r="G65" s="3">
        <v>-99379575.87000002</v>
      </c>
      <c r="H65" s="4" t="s">
        <v>119</v>
      </c>
    </row>
    <row r="66" spans="1:8">
      <c r="A66" s="37" t="s">
        <v>109</v>
      </c>
      <c r="B66" s="38" t="s">
        <v>50</v>
      </c>
      <c r="C66" s="37" t="s">
        <v>89</v>
      </c>
      <c r="D66" s="39" t="s">
        <v>42</v>
      </c>
      <c r="E66" s="3">
        <v>182483000</v>
      </c>
      <c r="F66" s="3">
        <v>173783000</v>
      </c>
      <c r="G66" s="3">
        <v>164030946.44</v>
      </c>
      <c r="H66" s="4" t="s">
        <v>119</v>
      </c>
    </row>
    <row r="67" spans="1:8">
      <c r="A67" s="37" t="s">
        <v>109</v>
      </c>
      <c r="B67" s="38" t="s">
        <v>50</v>
      </c>
      <c r="C67" s="37" t="s">
        <v>90</v>
      </c>
      <c r="D67" s="39" t="s">
        <v>43</v>
      </c>
      <c r="E67" s="3">
        <v>66905999.999999985</v>
      </c>
      <c r="F67" s="3">
        <v>96191278.999999985</v>
      </c>
      <c r="G67" s="3">
        <v>91489219.469999999</v>
      </c>
      <c r="H67" s="4" t="s">
        <v>119</v>
      </c>
    </row>
    <row r="68" spans="1:8">
      <c r="A68" s="37" t="s">
        <v>109</v>
      </c>
      <c r="B68" s="38" t="s">
        <v>50</v>
      </c>
      <c r="C68" s="37" t="s">
        <v>94</v>
      </c>
      <c r="D68" s="39" t="s">
        <v>47</v>
      </c>
      <c r="E68" s="3">
        <v>11780000</v>
      </c>
      <c r="F68" s="3">
        <v>11780000</v>
      </c>
      <c r="G68" s="3">
        <v>11305487.369999999</v>
      </c>
      <c r="H68" s="4" t="s">
        <v>119</v>
      </c>
    </row>
    <row r="69" spans="1:8">
      <c r="A69" s="37" t="s">
        <v>109</v>
      </c>
      <c r="B69" s="38" t="s">
        <v>50</v>
      </c>
      <c r="C69" s="37" t="s">
        <v>91</v>
      </c>
      <c r="D69" s="39" t="s">
        <v>44</v>
      </c>
      <c r="E69" s="3">
        <v>0</v>
      </c>
      <c r="F69" s="3">
        <v>410000</v>
      </c>
      <c r="G69" s="3">
        <v>409815.46</v>
      </c>
      <c r="H69" s="4" t="s">
        <v>119</v>
      </c>
    </row>
    <row r="70" spans="1:8">
      <c r="A70" s="37" t="s">
        <v>109</v>
      </c>
      <c r="B70" s="38" t="s">
        <v>50</v>
      </c>
      <c r="C70" s="37" t="s">
        <v>92</v>
      </c>
      <c r="D70" s="39" t="s">
        <v>45</v>
      </c>
      <c r="E70" s="3">
        <v>4290000</v>
      </c>
      <c r="F70" s="3">
        <v>4290000</v>
      </c>
      <c r="G70" s="3">
        <v>4153387.1699999995</v>
      </c>
      <c r="H70" s="4" t="s">
        <v>119</v>
      </c>
    </row>
    <row r="71" spans="1:8">
      <c r="A71" s="37" t="s">
        <v>110</v>
      </c>
      <c r="B71" s="38" t="s">
        <v>28</v>
      </c>
      <c r="C71" s="37" t="s">
        <v>88</v>
      </c>
      <c r="D71" s="39" t="s">
        <v>41</v>
      </c>
      <c r="E71" s="3">
        <v>-492999.99999999988</v>
      </c>
      <c r="F71" s="3">
        <v>-492999.99999999988</v>
      </c>
      <c r="G71" s="3">
        <v>-11098065.869999999</v>
      </c>
      <c r="H71" s="4" t="s">
        <v>119</v>
      </c>
    </row>
    <row r="72" spans="1:8">
      <c r="A72" s="37" t="s">
        <v>110</v>
      </c>
      <c r="B72" s="38" t="s">
        <v>28</v>
      </c>
      <c r="C72" s="37" t="s">
        <v>89</v>
      </c>
      <c r="D72" s="39" t="s">
        <v>42</v>
      </c>
      <c r="E72" s="3">
        <v>232896000.00000003</v>
      </c>
      <c r="F72" s="3">
        <v>230705000</v>
      </c>
      <c r="G72" s="3">
        <v>219461469.72999999</v>
      </c>
      <c r="H72" s="4" t="s">
        <v>119</v>
      </c>
    </row>
    <row r="73" spans="1:8">
      <c r="A73" s="37" t="s">
        <v>110</v>
      </c>
      <c r="B73" s="38" t="s">
        <v>28</v>
      </c>
      <c r="C73" s="37" t="s">
        <v>90</v>
      </c>
      <c r="D73" s="39" t="s">
        <v>43</v>
      </c>
      <c r="E73" s="3">
        <v>55871999.999999993</v>
      </c>
      <c r="F73" s="3">
        <v>53823878.999999993</v>
      </c>
      <c r="G73" s="3">
        <v>51469103.129999995</v>
      </c>
      <c r="H73" s="4" t="s">
        <v>119</v>
      </c>
    </row>
    <row r="74" spans="1:8">
      <c r="A74" s="37" t="s">
        <v>110</v>
      </c>
      <c r="B74" s="38" t="s">
        <v>28</v>
      </c>
      <c r="C74" s="37" t="s">
        <v>94</v>
      </c>
      <c r="D74" s="39" t="s">
        <v>47</v>
      </c>
      <c r="E74" s="3">
        <v>2921908000.000001</v>
      </c>
      <c r="F74" s="3">
        <v>2937494828.000001</v>
      </c>
      <c r="G74" s="3">
        <v>2936692069.1700001</v>
      </c>
      <c r="H74" s="4" t="s">
        <v>119</v>
      </c>
    </row>
    <row r="75" spans="1:8">
      <c r="A75" s="37" t="s">
        <v>110</v>
      </c>
      <c r="B75" s="38" t="s">
        <v>28</v>
      </c>
      <c r="C75" s="37" t="s">
        <v>91</v>
      </c>
      <c r="D75" s="39" t="s">
        <v>44</v>
      </c>
      <c r="E75" s="3">
        <v>0</v>
      </c>
      <c r="F75" s="3">
        <v>0</v>
      </c>
      <c r="G75" s="3">
        <v>1.8189894035458565E-12</v>
      </c>
      <c r="H75" s="4" t="s">
        <v>119</v>
      </c>
    </row>
    <row r="76" spans="1:8">
      <c r="A76" s="37" t="s">
        <v>110</v>
      </c>
      <c r="B76" s="38" t="s">
        <v>28</v>
      </c>
      <c r="C76" s="37" t="s">
        <v>92</v>
      </c>
      <c r="D76" s="39" t="s">
        <v>45</v>
      </c>
      <c r="E76" s="3">
        <v>11917000</v>
      </c>
      <c r="F76" s="3">
        <v>11917000</v>
      </c>
      <c r="G76" s="3">
        <v>8082396.1999999983</v>
      </c>
      <c r="H76" s="4" t="s">
        <v>119</v>
      </c>
    </row>
    <row r="77" spans="1:8">
      <c r="A77" s="37" t="s">
        <v>111</v>
      </c>
      <c r="B77" s="38" t="s">
        <v>21</v>
      </c>
      <c r="C77" s="37" t="s">
        <v>88</v>
      </c>
      <c r="D77" s="39" t="s">
        <v>41</v>
      </c>
      <c r="E77" s="3">
        <v>0</v>
      </c>
      <c r="F77" s="3">
        <v>0</v>
      </c>
      <c r="G77" s="3">
        <v>-42676.33</v>
      </c>
      <c r="H77" s="4" t="s">
        <v>119</v>
      </c>
    </row>
    <row r="78" spans="1:8">
      <c r="A78" s="37" t="s">
        <v>111</v>
      </c>
      <c r="B78" s="38" t="s">
        <v>21</v>
      </c>
      <c r="C78" s="37" t="s">
        <v>89</v>
      </c>
      <c r="D78" s="39" t="s">
        <v>42</v>
      </c>
      <c r="E78" s="3">
        <v>26019999.999999993</v>
      </c>
      <c r="F78" s="3">
        <v>25428314.999999993</v>
      </c>
      <c r="G78" s="3">
        <v>17811766.969999999</v>
      </c>
      <c r="H78" s="4" t="s">
        <v>119</v>
      </c>
    </row>
    <row r="79" spans="1:8">
      <c r="A79" s="37" t="s">
        <v>111</v>
      </c>
      <c r="B79" s="38" t="s">
        <v>21</v>
      </c>
      <c r="C79" s="37" t="s">
        <v>90</v>
      </c>
      <c r="D79" s="39" t="s">
        <v>43</v>
      </c>
      <c r="E79" s="3">
        <v>9786000</v>
      </c>
      <c r="F79" s="3">
        <v>10377684.999999998</v>
      </c>
      <c r="G79" s="3">
        <v>9432406.2700000014</v>
      </c>
      <c r="H79" s="4" t="s">
        <v>119</v>
      </c>
    </row>
    <row r="80" spans="1:8">
      <c r="A80" s="37" t="s">
        <v>111</v>
      </c>
      <c r="B80" s="38" t="s">
        <v>21</v>
      </c>
      <c r="C80" s="37" t="s">
        <v>91</v>
      </c>
      <c r="D80" s="39" t="s">
        <v>44</v>
      </c>
      <c r="E80" s="3">
        <v>0</v>
      </c>
      <c r="F80" s="3">
        <v>0</v>
      </c>
      <c r="G80" s="3">
        <v>0</v>
      </c>
      <c r="H80" s="4" t="s">
        <v>119</v>
      </c>
    </row>
    <row r="81" spans="1:8">
      <c r="A81" s="37" t="s">
        <v>111</v>
      </c>
      <c r="B81" s="38" t="s">
        <v>21</v>
      </c>
      <c r="C81" s="37" t="s">
        <v>92</v>
      </c>
      <c r="D81" s="39" t="s">
        <v>45</v>
      </c>
      <c r="E81" s="3">
        <v>705000</v>
      </c>
      <c r="F81" s="3">
        <v>705000</v>
      </c>
      <c r="G81" s="3">
        <v>524959</v>
      </c>
      <c r="H81" s="4" t="s">
        <v>119</v>
      </c>
    </row>
    <row r="82" spans="1:8">
      <c r="A82" s="37" t="s">
        <v>112</v>
      </c>
      <c r="B82" s="38" t="s">
        <v>51</v>
      </c>
      <c r="C82" s="37" t="s">
        <v>89</v>
      </c>
      <c r="D82" s="39" t="s">
        <v>42</v>
      </c>
      <c r="E82" s="3">
        <v>5080999.9999999991</v>
      </c>
      <c r="F82" s="3">
        <v>5060999.9999999991</v>
      </c>
      <c r="G82" s="3">
        <v>5035802</v>
      </c>
      <c r="H82" s="4" t="s">
        <v>119</v>
      </c>
    </row>
    <row r="83" spans="1:8">
      <c r="A83" s="37" t="s">
        <v>112</v>
      </c>
      <c r="B83" s="38" t="s">
        <v>51</v>
      </c>
      <c r="C83" s="37" t="s">
        <v>90</v>
      </c>
      <c r="D83" s="39" t="s">
        <v>43</v>
      </c>
      <c r="E83" s="3">
        <v>594000</v>
      </c>
      <c r="F83" s="3">
        <v>614000</v>
      </c>
      <c r="G83" s="3">
        <v>565518.39</v>
      </c>
      <c r="H83" s="4" t="s">
        <v>119</v>
      </c>
    </row>
    <row r="84" spans="1:8">
      <c r="A84" s="37" t="s">
        <v>112</v>
      </c>
      <c r="B84" s="38" t="s">
        <v>51</v>
      </c>
      <c r="C84" s="37" t="s">
        <v>91</v>
      </c>
      <c r="D84" s="39" t="s">
        <v>44</v>
      </c>
      <c r="E84" s="3">
        <v>0</v>
      </c>
      <c r="F84" s="3">
        <v>0</v>
      </c>
      <c r="G84" s="3">
        <v>-1.1368683772161603E-13</v>
      </c>
      <c r="H84" s="4" t="s">
        <v>119</v>
      </c>
    </row>
    <row r="85" spans="1:8">
      <c r="A85" s="37" t="s">
        <v>112</v>
      </c>
      <c r="B85" s="38" t="s">
        <v>51</v>
      </c>
      <c r="C85" s="37" t="s">
        <v>92</v>
      </c>
      <c r="D85" s="39" t="s">
        <v>45</v>
      </c>
      <c r="E85" s="3">
        <v>20000</v>
      </c>
      <c r="F85" s="3">
        <v>20000</v>
      </c>
      <c r="G85" s="3">
        <v>2285.7199999999998</v>
      </c>
      <c r="H85" s="4" t="s">
        <v>119</v>
      </c>
    </row>
    <row r="86" spans="1:8">
      <c r="A86" s="37" t="s">
        <v>113</v>
      </c>
      <c r="B86" s="38" t="s">
        <v>35</v>
      </c>
      <c r="C86" s="37" t="s">
        <v>89</v>
      </c>
      <c r="D86" s="39" t="s">
        <v>42</v>
      </c>
      <c r="E86" s="3">
        <v>5145000</v>
      </c>
      <c r="F86" s="3">
        <v>5145000</v>
      </c>
      <c r="G86" s="3">
        <v>4140000</v>
      </c>
      <c r="H86" s="4" t="s">
        <v>119</v>
      </c>
    </row>
    <row r="87" spans="1:8">
      <c r="A87" s="37" t="s">
        <v>113</v>
      </c>
      <c r="B87" s="38" t="s">
        <v>35</v>
      </c>
      <c r="C87" s="37" t="s">
        <v>90</v>
      </c>
      <c r="D87" s="39" t="s">
        <v>43</v>
      </c>
      <c r="E87" s="3">
        <v>261000</v>
      </c>
      <c r="F87" s="3">
        <v>261000</v>
      </c>
      <c r="G87" s="3">
        <v>8998.51</v>
      </c>
      <c r="H87" s="4" t="s">
        <v>119</v>
      </c>
    </row>
    <row r="88" spans="1:8">
      <c r="A88" s="37" t="s">
        <v>114</v>
      </c>
      <c r="B88" s="38" t="s">
        <v>53</v>
      </c>
      <c r="C88" s="37" t="s">
        <v>105</v>
      </c>
      <c r="D88" s="39" t="s">
        <v>48</v>
      </c>
      <c r="E88" s="3">
        <v>-9163600000</v>
      </c>
      <c r="F88" s="3">
        <v>-9163600000</v>
      </c>
      <c r="G88" s="3">
        <v>-9649307524.4899979</v>
      </c>
      <c r="H88" s="4" t="s">
        <v>119</v>
      </c>
    </row>
    <row r="89" spans="1:8">
      <c r="A89" s="37" t="s">
        <v>114</v>
      </c>
      <c r="B89" s="38" t="s">
        <v>53</v>
      </c>
      <c r="C89" s="37" t="s">
        <v>98</v>
      </c>
      <c r="D89" s="39" t="s">
        <v>46</v>
      </c>
      <c r="E89" s="3">
        <v>-350000000.00000006</v>
      </c>
      <c r="F89" s="3">
        <v>-350000000.00000006</v>
      </c>
      <c r="G89" s="3">
        <v>-473921950.21999997</v>
      </c>
      <c r="H89" s="4" t="s">
        <v>119</v>
      </c>
    </row>
    <row r="90" spans="1:8">
      <c r="A90" s="37" t="s">
        <v>114</v>
      </c>
      <c r="B90" s="38" t="s">
        <v>53</v>
      </c>
      <c r="C90" s="37" t="s">
        <v>96</v>
      </c>
      <c r="D90" s="39" t="s">
        <v>49</v>
      </c>
      <c r="E90" s="3">
        <v>-18401257000</v>
      </c>
      <c r="F90" s="3">
        <v>-18632824000</v>
      </c>
      <c r="G90" s="3">
        <v>-13716914406</v>
      </c>
      <c r="H90" s="4" t="s">
        <v>119</v>
      </c>
    </row>
    <row r="91" spans="1:8">
      <c r="A91" s="37" t="s">
        <v>114</v>
      </c>
      <c r="B91" s="38" t="s">
        <v>53</v>
      </c>
      <c r="C91" s="37" t="s">
        <v>88</v>
      </c>
      <c r="D91" s="39" t="s">
        <v>41</v>
      </c>
      <c r="E91" s="3">
        <v>-22198340000.000004</v>
      </c>
      <c r="F91" s="3">
        <v>-22198340000.000004</v>
      </c>
      <c r="G91" s="3">
        <v>-24847558064.969997</v>
      </c>
      <c r="H91" s="4" t="s">
        <v>119</v>
      </c>
    </row>
    <row r="92" spans="1:8">
      <c r="A92" s="37" t="s">
        <v>114</v>
      </c>
      <c r="B92" s="38" t="s">
        <v>53</v>
      </c>
      <c r="C92" s="37" t="s">
        <v>90</v>
      </c>
      <c r="D92" s="39" t="s">
        <v>43</v>
      </c>
      <c r="E92" s="3">
        <v>0</v>
      </c>
      <c r="F92" s="3">
        <v>100000</v>
      </c>
      <c r="G92" s="3">
        <v>0</v>
      </c>
      <c r="H92" s="4" t="s">
        <v>119</v>
      </c>
    </row>
    <row r="93" spans="1:8">
      <c r="A93" s="37" t="s">
        <v>114</v>
      </c>
      <c r="B93" s="38" t="s">
        <v>53</v>
      </c>
      <c r="C93" s="37" t="s">
        <v>115</v>
      </c>
      <c r="D93" s="39" t="s">
        <v>54</v>
      </c>
      <c r="E93" s="3">
        <v>559299999.99999988</v>
      </c>
      <c r="F93" s="3">
        <v>620921323</v>
      </c>
      <c r="G93" s="3">
        <v>555331540.16999996</v>
      </c>
      <c r="H93" s="4" t="s">
        <v>119</v>
      </c>
    </row>
    <row r="94" spans="1:8">
      <c r="A94" s="37" t="s">
        <v>114</v>
      </c>
      <c r="B94" s="38" t="s">
        <v>53</v>
      </c>
      <c r="C94" s="37" t="s">
        <v>116</v>
      </c>
      <c r="D94" s="39" t="s">
        <v>55</v>
      </c>
      <c r="E94" s="3">
        <v>1706482000.0000002</v>
      </c>
      <c r="F94" s="3">
        <v>2277424343.0000005</v>
      </c>
      <c r="G94" s="3">
        <v>17978854637.34</v>
      </c>
      <c r="H94" s="4" t="s">
        <v>119</v>
      </c>
    </row>
    <row r="95" spans="1:8">
      <c r="A95" s="37" t="s">
        <v>114</v>
      </c>
      <c r="B95" s="38" t="s">
        <v>53</v>
      </c>
      <c r="C95" s="37" t="s">
        <v>117</v>
      </c>
      <c r="D95" s="39" t="s">
        <v>56</v>
      </c>
      <c r="E95" s="3">
        <v>4839000000</v>
      </c>
      <c r="F95" s="3">
        <v>4916488000</v>
      </c>
      <c r="G95" s="3">
        <v>4914013697.829998</v>
      </c>
      <c r="H95" s="4" t="s">
        <v>119</v>
      </c>
    </row>
    <row r="96" spans="1:8">
      <c r="A96" s="37" t="s">
        <v>114</v>
      </c>
      <c r="B96" s="38" t="s">
        <v>53</v>
      </c>
      <c r="C96" s="37" t="s">
        <v>91</v>
      </c>
      <c r="D96" s="39" t="s">
        <v>44</v>
      </c>
      <c r="E96" s="3">
        <v>7404274000</v>
      </c>
      <c r="F96" s="3">
        <v>7564572989</v>
      </c>
      <c r="G96" s="3">
        <v>1724374734.75</v>
      </c>
      <c r="H96" s="4" t="s">
        <v>119</v>
      </c>
    </row>
    <row r="97" spans="1:8">
      <c r="A97" s="37" t="s">
        <v>114</v>
      </c>
      <c r="B97" s="38" t="s">
        <v>53</v>
      </c>
      <c r="C97" s="37" t="s">
        <v>92</v>
      </c>
      <c r="D97" s="39" t="s">
        <v>45</v>
      </c>
      <c r="E97" s="3">
        <v>2379575000.0000005</v>
      </c>
      <c r="F97" s="3">
        <v>2519575000.0000005</v>
      </c>
      <c r="G97" s="3">
        <v>2393072709.2399998</v>
      </c>
      <c r="H97" s="4" t="s">
        <v>119</v>
      </c>
    </row>
    <row r="98" spans="1:8">
      <c r="A98" s="37" t="s">
        <v>63</v>
      </c>
      <c r="B98" s="38" t="s">
        <v>64</v>
      </c>
      <c r="C98" s="37" t="s">
        <v>96</v>
      </c>
      <c r="D98" s="39" t="s">
        <v>49</v>
      </c>
      <c r="E98" s="3">
        <v>0</v>
      </c>
      <c r="F98" s="3">
        <v>0</v>
      </c>
      <c r="G98" s="3">
        <v>-26140999.989999998</v>
      </c>
      <c r="H98" s="4" t="s">
        <v>119</v>
      </c>
    </row>
    <row r="99" spans="1:8">
      <c r="A99" s="37" t="s">
        <v>63</v>
      </c>
      <c r="B99" s="38" t="s">
        <v>64</v>
      </c>
      <c r="C99" s="37" t="s">
        <v>89</v>
      </c>
      <c r="D99" s="39" t="s">
        <v>42</v>
      </c>
      <c r="E99" s="3">
        <v>19043000</v>
      </c>
      <c r="F99" s="3">
        <v>18228000</v>
      </c>
      <c r="G99" s="3">
        <v>17255011.040000003</v>
      </c>
      <c r="H99" s="4" t="s">
        <v>119</v>
      </c>
    </row>
    <row r="100" spans="1:8">
      <c r="A100" s="37" t="s">
        <v>63</v>
      </c>
      <c r="B100" s="38" t="s">
        <v>64</v>
      </c>
      <c r="C100" s="37" t="s">
        <v>90</v>
      </c>
      <c r="D100" s="39" t="s">
        <v>43</v>
      </c>
      <c r="E100" s="3">
        <v>6178000.0000000009</v>
      </c>
      <c r="F100" s="3">
        <v>6993000.0000000009</v>
      </c>
      <c r="G100" s="3">
        <v>6763623.1199999992</v>
      </c>
      <c r="H100" s="4" t="s">
        <v>119</v>
      </c>
    </row>
    <row r="101" spans="1:8">
      <c r="A101" s="37" t="s">
        <v>63</v>
      </c>
      <c r="B101" s="38" t="s">
        <v>64</v>
      </c>
      <c r="C101" s="37" t="s">
        <v>91</v>
      </c>
      <c r="D101" s="39" t="s">
        <v>44</v>
      </c>
      <c r="E101" s="3">
        <v>0</v>
      </c>
      <c r="F101" s="3">
        <v>0</v>
      </c>
      <c r="G101" s="3">
        <v>-2.2737367544323206E-13</v>
      </c>
      <c r="H101" s="4" t="s">
        <v>119</v>
      </c>
    </row>
    <row r="102" spans="1:8">
      <c r="A102" s="37" t="s">
        <v>63</v>
      </c>
      <c r="B102" s="38" t="s">
        <v>64</v>
      </c>
      <c r="C102" s="37" t="s">
        <v>92</v>
      </c>
      <c r="D102" s="39" t="s">
        <v>45</v>
      </c>
      <c r="E102" s="3">
        <v>920000</v>
      </c>
      <c r="F102" s="3">
        <v>920000</v>
      </c>
      <c r="G102" s="3">
        <v>903492.75</v>
      </c>
      <c r="H102" s="4" t="s">
        <v>119</v>
      </c>
    </row>
    <row r="103" spans="1:8">
      <c r="A103" s="37" t="s">
        <v>65</v>
      </c>
      <c r="B103" s="38" t="s">
        <v>66</v>
      </c>
      <c r="C103" s="37" t="s">
        <v>96</v>
      </c>
      <c r="D103" s="39" t="s">
        <v>49</v>
      </c>
      <c r="E103" s="3">
        <v>0</v>
      </c>
      <c r="F103" s="3">
        <v>0</v>
      </c>
      <c r="G103" s="3">
        <v>-5041641137</v>
      </c>
      <c r="H103" s="4" t="s">
        <v>119</v>
      </c>
    </row>
    <row r="104" spans="1:8">
      <c r="A104" s="37" t="s">
        <v>65</v>
      </c>
      <c r="B104" s="38" t="s">
        <v>66</v>
      </c>
      <c r="C104" s="37" t="s">
        <v>88</v>
      </c>
      <c r="D104" s="39" t="s">
        <v>41</v>
      </c>
      <c r="E104" s="3">
        <v>-47689999.999999993</v>
      </c>
      <c r="F104" s="3">
        <v>-47689999.999999993</v>
      </c>
      <c r="G104" s="3">
        <v>-54786154.469999991</v>
      </c>
      <c r="H104" s="4" t="s">
        <v>119</v>
      </c>
    </row>
    <row r="105" spans="1:8">
      <c r="A105" s="37" t="s">
        <v>65</v>
      </c>
      <c r="B105" s="38" t="s">
        <v>66</v>
      </c>
      <c r="C105" s="37" t="s">
        <v>89</v>
      </c>
      <c r="D105" s="39" t="s">
        <v>42</v>
      </c>
      <c r="E105" s="3">
        <v>4281992000</v>
      </c>
      <c r="F105" s="3">
        <v>3940242731</v>
      </c>
      <c r="G105" s="3">
        <v>3858244610.500001</v>
      </c>
      <c r="H105" s="4" t="s">
        <v>119</v>
      </c>
    </row>
    <row r="106" spans="1:8">
      <c r="A106" s="37" t="s">
        <v>65</v>
      </c>
      <c r="B106" s="38" t="s">
        <v>66</v>
      </c>
      <c r="C106" s="37" t="s">
        <v>90</v>
      </c>
      <c r="D106" s="39" t="s">
        <v>43</v>
      </c>
      <c r="E106" s="3">
        <v>763612999.99999988</v>
      </c>
      <c r="F106" s="3">
        <v>1124254405.9999998</v>
      </c>
      <c r="G106" s="3">
        <v>1012263888.1900005</v>
      </c>
      <c r="H106" s="4" t="s">
        <v>119</v>
      </c>
    </row>
    <row r="107" spans="1:8">
      <c r="A107" s="37" t="s">
        <v>65</v>
      </c>
      <c r="B107" s="38" t="s">
        <v>66</v>
      </c>
      <c r="C107" s="37" t="s">
        <v>94</v>
      </c>
      <c r="D107" s="39" t="s">
        <v>47</v>
      </c>
      <c r="E107" s="3">
        <v>499999.99999999994</v>
      </c>
      <c r="F107" s="3">
        <v>499999.99999999994</v>
      </c>
      <c r="G107" s="3">
        <v>0</v>
      </c>
      <c r="H107" s="4" t="s">
        <v>119</v>
      </c>
    </row>
    <row r="108" spans="1:8">
      <c r="A108" s="37" t="s">
        <v>65</v>
      </c>
      <c r="B108" s="38" t="s">
        <v>66</v>
      </c>
      <c r="C108" s="37" t="s">
        <v>91</v>
      </c>
      <c r="D108" s="39" t="s">
        <v>44</v>
      </c>
      <c r="E108" s="3">
        <v>0</v>
      </c>
      <c r="F108" s="3">
        <v>0</v>
      </c>
      <c r="G108" s="3">
        <v>0</v>
      </c>
      <c r="H108" s="4" t="s">
        <v>119</v>
      </c>
    </row>
    <row r="109" spans="1:8">
      <c r="A109" s="37" t="s">
        <v>65</v>
      </c>
      <c r="B109" s="38" t="s">
        <v>66</v>
      </c>
      <c r="C109" s="37" t="s">
        <v>92</v>
      </c>
      <c r="D109" s="39" t="s">
        <v>45</v>
      </c>
      <c r="E109" s="3">
        <v>24333999.999999996</v>
      </c>
      <c r="F109" s="3">
        <v>24333999.999999996</v>
      </c>
      <c r="G109" s="3">
        <v>18522038.68</v>
      </c>
      <c r="H109" s="4" t="s">
        <v>119</v>
      </c>
    </row>
    <row r="110" spans="1:8">
      <c r="A110" s="37" t="s">
        <v>67</v>
      </c>
      <c r="B110" s="38" t="s">
        <v>118</v>
      </c>
      <c r="C110" s="37" t="s">
        <v>96</v>
      </c>
      <c r="D110" s="39" t="s">
        <v>49</v>
      </c>
      <c r="E110" s="3">
        <v>0</v>
      </c>
      <c r="F110" s="3">
        <v>0</v>
      </c>
      <c r="G110" s="3">
        <v>-4650826911.1999998</v>
      </c>
      <c r="H110" s="4" t="s">
        <v>119</v>
      </c>
    </row>
    <row r="111" spans="1:8">
      <c r="A111" s="37" t="s">
        <v>67</v>
      </c>
      <c r="B111" s="38" t="s">
        <v>118</v>
      </c>
      <c r="C111" s="37" t="s">
        <v>88</v>
      </c>
      <c r="D111" s="39" t="s">
        <v>41</v>
      </c>
      <c r="E111" s="3">
        <v>-383452999.99999994</v>
      </c>
      <c r="F111" s="3">
        <v>-383452999.99999994</v>
      </c>
      <c r="G111" s="3">
        <v>-484929293.32999998</v>
      </c>
      <c r="H111" s="4" t="s">
        <v>119</v>
      </c>
    </row>
    <row r="112" spans="1:8">
      <c r="A112" s="37" t="s">
        <v>67</v>
      </c>
      <c r="B112" s="38" t="s">
        <v>118</v>
      </c>
      <c r="C112" s="37" t="s">
        <v>89</v>
      </c>
      <c r="D112" s="39" t="s">
        <v>42</v>
      </c>
      <c r="E112" s="3">
        <v>2224362000</v>
      </c>
      <c r="F112" s="3">
        <v>2280529036.8400002</v>
      </c>
      <c r="G112" s="3">
        <v>2280315786.29</v>
      </c>
      <c r="H112" s="4" t="s">
        <v>119</v>
      </c>
    </row>
    <row r="113" spans="1:8">
      <c r="A113" s="37" t="s">
        <v>67</v>
      </c>
      <c r="B113" s="38" t="s">
        <v>118</v>
      </c>
      <c r="C113" s="37" t="s">
        <v>90</v>
      </c>
      <c r="D113" s="39" t="s">
        <v>43</v>
      </c>
      <c r="E113" s="3">
        <v>1719000000.0000002</v>
      </c>
      <c r="F113" s="3">
        <v>2056054874.1600001</v>
      </c>
      <c r="G113" s="3">
        <v>2056054868.5600002</v>
      </c>
      <c r="H113" s="4" t="s">
        <v>119</v>
      </c>
    </row>
    <row r="114" spans="1:8">
      <c r="A114" s="37" t="s">
        <v>67</v>
      </c>
      <c r="B114" s="38" t="s">
        <v>118</v>
      </c>
      <c r="C114" s="37" t="s">
        <v>91</v>
      </c>
      <c r="D114" s="39" t="s">
        <v>44</v>
      </c>
      <c r="E114" s="3">
        <v>0</v>
      </c>
      <c r="F114" s="3">
        <v>0</v>
      </c>
      <c r="G114" s="3">
        <v>2.1827872842550278E-11</v>
      </c>
      <c r="H114" s="4" t="s">
        <v>119</v>
      </c>
    </row>
    <row r="115" spans="1:8">
      <c r="A115" s="37" t="s">
        <v>67</v>
      </c>
      <c r="B115" s="38" t="s">
        <v>118</v>
      </c>
      <c r="C115" s="37" t="s">
        <v>92</v>
      </c>
      <c r="D115" s="39" t="s">
        <v>45</v>
      </c>
      <c r="E115" s="3">
        <v>314243000.00000006</v>
      </c>
      <c r="F115" s="3">
        <v>314243000.00000006</v>
      </c>
      <c r="G115" s="3">
        <v>311248099.87</v>
      </c>
      <c r="H115" s="4" t="s">
        <v>119</v>
      </c>
    </row>
    <row r="116" spans="1:8">
      <c r="A116" s="37" t="s">
        <v>69</v>
      </c>
      <c r="B116" s="38" t="s">
        <v>70</v>
      </c>
      <c r="C116" s="37" t="s">
        <v>96</v>
      </c>
      <c r="D116" s="39" t="s">
        <v>49</v>
      </c>
      <c r="E116" s="3">
        <v>0</v>
      </c>
      <c r="F116" s="3">
        <v>0</v>
      </c>
      <c r="G116" s="3">
        <v>-99540999.999999985</v>
      </c>
      <c r="H116" s="4" t="s">
        <v>119</v>
      </c>
    </row>
    <row r="117" spans="1:8">
      <c r="A117" s="37" t="s">
        <v>69</v>
      </c>
      <c r="B117" s="38" t="s">
        <v>70</v>
      </c>
      <c r="C117" s="37" t="s">
        <v>88</v>
      </c>
      <c r="D117" s="39" t="s">
        <v>41</v>
      </c>
      <c r="E117" s="3">
        <v>0</v>
      </c>
      <c r="F117" s="3">
        <v>0</v>
      </c>
      <c r="G117" s="3">
        <v>-173997.18</v>
      </c>
      <c r="H117" s="4" t="s">
        <v>119</v>
      </c>
    </row>
    <row r="118" spans="1:8">
      <c r="A118" s="37" t="s">
        <v>69</v>
      </c>
      <c r="B118" s="38" t="s">
        <v>70</v>
      </c>
      <c r="C118" s="37" t="s">
        <v>89</v>
      </c>
      <c r="D118" s="39" t="s">
        <v>42</v>
      </c>
      <c r="E118" s="3">
        <v>65976000.000000015</v>
      </c>
      <c r="F118" s="3">
        <v>65976000.000000015</v>
      </c>
      <c r="G118" s="3">
        <v>65593184.239999995</v>
      </c>
      <c r="H118" s="4" t="s">
        <v>119</v>
      </c>
    </row>
    <row r="119" spans="1:8">
      <c r="A119" s="37" t="s">
        <v>69</v>
      </c>
      <c r="B119" s="38" t="s">
        <v>70</v>
      </c>
      <c r="C119" s="37" t="s">
        <v>90</v>
      </c>
      <c r="D119" s="39" t="s">
        <v>43</v>
      </c>
      <c r="E119" s="3">
        <v>28215000.000000004</v>
      </c>
      <c r="F119" s="3">
        <v>28215000</v>
      </c>
      <c r="G119" s="3">
        <v>24871276.670000002</v>
      </c>
      <c r="H119" s="4" t="s">
        <v>119</v>
      </c>
    </row>
    <row r="120" spans="1:8">
      <c r="A120" s="37" t="s">
        <v>69</v>
      </c>
      <c r="B120" s="38" t="s">
        <v>70</v>
      </c>
      <c r="C120" s="37" t="s">
        <v>91</v>
      </c>
      <c r="D120" s="39" t="s">
        <v>44</v>
      </c>
      <c r="E120" s="3">
        <v>0</v>
      </c>
      <c r="F120" s="3">
        <v>0</v>
      </c>
      <c r="G120" s="3">
        <v>-1.8189894035458565E-12</v>
      </c>
      <c r="H120" s="4" t="s">
        <v>119</v>
      </c>
    </row>
    <row r="121" spans="1:8">
      <c r="A121" s="37" t="s">
        <v>69</v>
      </c>
      <c r="B121" s="38" t="s">
        <v>70</v>
      </c>
      <c r="C121" s="37" t="s">
        <v>92</v>
      </c>
      <c r="D121" s="39" t="s">
        <v>45</v>
      </c>
      <c r="E121" s="3">
        <v>5349999.9999999991</v>
      </c>
      <c r="F121" s="3">
        <v>5349999.9999999991</v>
      </c>
      <c r="G121" s="3">
        <v>4689414.12</v>
      </c>
      <c r="H121" s="4" t="s">
        <v>119</v>
      </c>
    </row>
    <row r="122" spans="1:8">
      <c r="A122" s="37" t="s">
        <v>71</v>
      </c>
      <c r="B122" s="38" t="s">
        <v>72</v>
      </c>
      <c r="C122" s="37" t="s">
        <v>96</v>
      </c>
      <c r="D122" s="39" t="s">
        <v>49</v>
      </c>
      <c r="E122" s="3">
        <v>0</v>
      </c>
      <c r="F122" s="3">
        <v>0</v>
      </c>
      <c r="G122" s="3">
        <v>-207398999.99999997</v>
      </c>
      <c r="H122" s="4" t="s">
        <v>119</v>
      </c>
    </row>
    <row r="123" spans="1:8">
      <c r="A123" s="37" t="s">
        <v>71</v>
      </c>
      <c r="B123" s="38" t="s">
        <v>72</v>
      </c>
      <c r="C123" s="37" t="s">
        <v>88</v>
      </c>
      <c r="D123" s="39" t="s">
        <v>41</v>
      </c>
      <c r="E123" s="3">
        <v>-7100000</v>
      </c>
      <c r="F123" s="3">
        <v>-7100000</v>
      </c>
      <c r="G123" s="3">
        <v>-10653515.649999999</v>
      </c>
      <c r="H123" s="4" t="s">
        <v>119</v>
      </c>
    </row>
    <row r="124" spans="1:8">
      <c r="A124" s="37" t="s">
        <v>71</v>
      </c>
      <c r="B124" s="38" t="s">
        <v>72</v>
      </c>
      <c r="C124" s="37" t="s">
        <v>89</v>
      </c>
      <c r="D124" s="39" t="s">
        <v>42</v>
      </c>
      <c r="E124" s="3">
        <v>38234000</v>
      </c>
      <c r="F124" s="3">
        <v>37851000</v>
      </c>
      <c r="G124" s="3">
        <v>33739603.390000001</v>
      </c>
      <c r="H124" s="4" t="s">
        <v>119</v>
      </c>
    </row>
    <row r="125" spans="1:8">
      <c r="A125" s="37" t="s">
        <v>71</v>
      </c>
      <c r="B125" s="38" t="s">
        <v>72</v>
      </c>
      <c r="C125" s="37" t="s">
        <v>90</v>
      </c>
      <c r="D125" s="39" t="s">
        <v>43</v>
      </c>
      <c r="E125" s="3">
        <v>34732999.999999993</v>
      </c>
      <c r="F125" s="3">
        <v>23115999.999999996</v>
      </c>
      <c r="G125" s="3">
        <v>21090205.770000003</v>
      </c>
      <c r="H125" s="4" t="s">
        <v>119</v>
      </c>
    </row>
    <row r="126" spans="1:8">
      <c r="A126" s="37" t="s">
        <v>71</v>
      </c>
      <c r="B126" s="38" t="s">
        <v>72</v>
      </c>
      <c r="C126" s="37" t="s">
        <v>94</v>
      </c>
      <c r="D126" s="39" t="s">
        <v>47</v>
      </c>
      <c r="E126" s="3">
        <v>113250000</v>
      </c>
      <c r="F126" s="3">
        <v>153150000</v>
      </c>
      <c r="G126" s="3">
        <v>153150000</v>
      </c>
      <c r="H126" s="4" t="s">
        <v>119</v>
      </c>
    </row>
    <row r="127" spans="1:8">
      <c r="A127" s="37" t="s">
        <v>71</v>
      </c>
      <c r="B127" s="38" t="s">
        <v>72</v>
      </c>
      <c r="C127" s="37" t="s">
        <v>92</v>
      </c>
      <c r="D127" s="39" t="s">
        <v>45</v>
      </c>
      <c r="E127" s="3">
        <v>382000.00000000006</v>
      </c>
      <c r="F127" s="3">
        <v>382000.00000000006</v>
      </c>
      <c r="G127" s="3">
        <v>285750.53000000003</v>
      </c>
      <c r="H127" s="4" t="s">
        <v>119</v>
      </c>
    </row>
    <row r="128" spans="1:8">
      <c r="A128" s="37" t="s">
        <v>73</v>
      </c>
      <c r="B128" s="38" t="s">
        <v>74</v>
      </c>
      <c r="C128" s="37" t="s">
        <v>96</v>
      </c>
      <c r="D128" s="39" t="s">
        <v>49</v>
      </c>
      <c r="E128" s="3">
        <v>0</v>
      </c>
      <c r="F128" s="3">
        <v>0</v>
      </c>
      <c r="G128" s="3">
        <v>-36687000</v>
      </c>
      <c r="H128" s="4" t="s">
        <v>119</v>
      </c>
    </row>
    <row r="129" spans="1:8">
      <c r="A129" s="37" t="s">
        <v>73</v>
      </c>
      <c r="B129" s="38" t="s">
        <v>74</v>
      </c>
      <c r="C129" s="37" t="s">
        <v>88</v>
      </c>
      <c r="D129" s="39" t="s">
        <v>41</v>
      </c>
      <c r="E129" s="3">
        <v>0</v>
      </c>
      <c r="F129" s="3">
        <v>0</v>
      </c>
      <c r="G129" s="3">
        <v>-212926.42</v>
      </c>
      <c r="H129" s="4" t="s">
        <v>119</v>
      </c>
    </row>
    <row r="130" spans="1:8">
      <c r="A130" s="37" t="s">
        <v>73</v>
      </c>
      <c r="B130" s="38" t="s">
        <v>74</v>
      </c>
      <c r="C130" s="37" t="s">
        <v>89</v>
      </c>
      <c r="D130" s="39" t="s">
        <v>42</v>
      </c>
      <c r="E130" s="3">
        <v>15791000</v>
      </c>
      <c r="F130" s="3">
        <v>14391000</v>
      </c>
      <c r="G130" s="3">
        <v>14079718.4</v>
      </c>
      <c r="H130" s="4" t="s">
        <v>119</v>
      </c>
    </row>
    <row r="131" spans="1:8">
      <c r="A131" s="37" t="s">
        <v>73</v>
      </c>
      <c r="B131" s="38" t="s">
        <v>74</v>
      </c>
      <c r="C131" s="37" t="s">
        <v>90</v>
      </c>
      <c r="D131" s="39" t="s">
        <v>43</v>
      </c>
      <c r="E131" s="3">
        <v>20496000.000000007</v>
      </c>
      <c r="F131" s="3">
        <v>21896000.000000004</v>
      </c>
      <c r="G131" s="3">
        <v>21873194.449999999</v>
      </c>
      <c r="H131" s="4" t="s">
        <v>119</v>
      </c>
    </row>
    <row r="132" spans="1:8">
      <c r="A132" s="37" t="s">
        <v>73</v>
      </c>
      <c r="B132" s="38" t="s">
        <v>74</v>
      </c>
      <c r="C132" s="37" t="s">
        <v>91</v>
      </c>
      <c r="D132" s="39" t="s">
        <v>44</v>
      </c>
      <c r="E132" s="3">
        <v>0</v>
      </c>
      <c r="F132" s="3">
        <v>0</v>
      </c>
      <c r="G132" s="3">
        <v>0</v>
      </c>
      <c r="H132" s="4" t="s">
        <v>119</v>
      </c>
    </row>
    <row r="133" spans="1:8">
      <c r="A133" s="37" t="s">
        <v>73</v>
      </c>
      <c r="B133" s="38" t="s">
        <v>74</v>
      </c>
      <c r="C133" s="37" t="s">
        <v>92</v>
      </c>
      <c r="D133" s="39" t="s">
        <v>45</v>
      </c>
      <c r="E133" s="3">
        <v>400000</v>
      </c>
      <c r="F133" s="3">
        <v>400000</v>
      </c>
      <c r="G133" s="3">
        <v>360412</v>
      </c>
      <c r="H133" s="4" t="s">
        <v>119</v>
      </c>
    </row>
    <row r="134" spans="1:8">
      <c r="A134" s="37" t="s">
        <v>75</v>
      </c>
      <c r="B134" s="38" t="s">
        <v>76</v>
      </c>
      <c r="C134" s="37" t="s">
        <v>98</v>
      </c>
      <c r="D134" s="39" t="s">
        <v>46</v>
      </c>
      <c r="E134" s="3">
        <v>0</v>
      </c>
      <c r="F134" s="3">
        <v>0</v>
      </c>
      <c r="G134" s="3">
        <v>-2.0787638277397491E-10</v>
      </c>
      <c r="H134" s="4" t="s">
        <v>119</v>
      </c>
    </row>
    <row r="135" spans="1:8">
      <c r="A135" s="37" t="s">
        <v>75</v>
      </c>
      <c r="B135" s="38" t="s">
        <v>76</v>
      </c>
      <c r="C135" s="37" t="s">
        <v>96</v>
      </c>
      <c r="D135" s="39" t="s">
        <v>49</v>
      </c>
      <c r="E135" s="3">
        <v>0</v>
      </c>
      <c r="F135" s="3">
        <v>0</v>
      </c>
      <c r="G135" s="3">
        <v>-2219097850.0000005</v>
      </c>
      <c r="H135" s="4" t="s">
        <v>119</v>
      </c>
    </row>
    <row r="136" spans="1:8">
      <c r="A136" s="37" t="s">
        <v>75</v>
      </c>
      <c r="B136" s="38" t="s">
        <v>76</v>
      </c>
      <c r="C136" s="37" t="s">
        <v>88</v>
      </c>
      <c r="D136" s="39" t="s">
        <v>41</v>
      </c>
      <c r="E136" s="3">
        <v>0</v>
      </c>
      <c r="F136" s="3">
        <v>0</v>
      </c>
      <c r="G136" s="3">
        <v>-7580331.5999999987</v>
      </c>
      <c r="H136" s="4" t="s">
        <v>119</v>
      </c>
    </row>
    <row r="137" spans="1:8">
      <c r="A137" s="37" t="s">
        <v>75</v>
      </c>
      <c r="B137" s="38" t="s">
        <v>76</v>
      </c>
      <c r="C137" s="37" t="s">
        <v>89</v>
      </c>
      <c r="D137" s="39" t="s">
        <v>42</v>
      </c>
      <c r="E137" s="3">
        <v>1522881000.0000002</v>
      </c>
      <c r="F137" s="3">
        <v>1728287515.6599998</v>
      </c>
      <c r="G137" s="3">
        <v>1726748989.76</v>
      </c>
      <c r="H137" s="4" t="s">
        <v>119</v>
      </c>
    </row>
    <row r="138" spans="1:8">
      <c r="A138" s="37" t="s">
        <v>75</v>
      </c>
      <c r="B138" s="38" t="s">
        <v>76</v>
      </c>
      <c r="C138" s="37" t="s">
        <v>90</v>
      </c>
      <c r="D138" s="39" t="s">
        <v>43</v>
      </c>
      <c r="E138" s="3">
        <v>438060999.99999994</v>
      </c>
      <c r="F138" s="3">
        <v>446912627.33999991</v>
      </c>
      <c r="G138" s="3">
        <v>440808017.18000001</v>
      </c>
      <c r="H138" s="4" t="s">
        <v>119</v>
      </c>
    </row>
    <row r="139" spans="1:8">
      <c r="A139" s="37" t="s">
        <v>75</v>
      </c>
      <c r="B139" s="38" t="s">
        <v>76</v>
      </c>
      <c r="C139" s="37" t="s">
        <v>91</v>
      </c>
      <c r="D139" s="39" t="s">
        <v>44</v>
      </c>
      <c r="E139" s="3">
        <v>0</v>
      </c>
      <c r="F139" s="3">
        <v>1857</v>
      </c>
      <c r="G139" s="3">
        <v>1857</v>
      </c>
      <c r="H139" s="4" t="s">
        <v>119</v>
      </c>
    </row>
    <row r="140" spans="1:8">
      <c r="A140" s="37" t="s">
        <v>75</v>
      </c>
      <c r="B140" s="38" t="s">
        <v>76</v>
      </c>
      <c r="C140" s="37" t="s">
        <v>92</v>
      </c>
      <c r="D140" s="39" t="s">
        <v>45</v>
      </c>
      <c r="E140" s="3">
        <v>43897000</v>
      </c>
      <c r="F140" s="3">
        <v>43897000</v>
      </c>
      <c r="G140" s="3">
        <v>40788554.82</v>
      </c>
      <c r="H140" s="4" t="s">
        <v>119</v>
      </c>
    </row>
    <row r="141" spans="1:8">
      <c r="A141" s="37" t="s">
        <v>78</v>
      </c>
      <c r="B141" s="38" t="s">
        <v>79</v>
      </c>
      <c r="C141" s="37" t="s">
        <v>96</v>
      </c>
      <c r="D141" s="39" t="s">
        <v>49</v>
      </c>
      <c r="E141" s="3">
        <v>0</v>
      </c>
      <c r="F141" s="3">
        <v>0</v>
      </c>
      <c r="G141" s="3">
        <v>-49939924.269999996</v>
      </c>
      <c r="H141" s="4" t="s">
        <v>119</v>
      </c>
    </row>
    <row r="142" spans="1:8">
      <c r="A142" s="37" t="s">
        <v>78</v>
      </c>
      <c r="B142" s="38" t="s">
        <v>79</v>
      </c>
      <c r="C142" s="37" t="s">
        <v>89</v>
      </c>
      <c r="D142" s="39" t="s">
        <v>42</v>
      </c>
      <c r="E142" s="3">
        <v>57294000</v>
      </c>
      <c r="F142" s="3">
        <v>68642999.999999985</v>
      </c>
      <c r="G142" s="3">
        <v>24351162.040000007</v>
      </c>
      <c r="H142" s="4" t="s">
        <v>119</v>
      </c>
    </row>
    <row r="143" spans="1:8">
      <c r="A143" s="37" t="s">
        <v>78</v>
      </c>
      <c r="B143" s="38" t="s">
        <v>79</v>
      </c>
      <c r="C143" s="37" t="s">
        <v>90</v>
      </c>
      <c r="D143" s="39" t="s">
        <v>43</v>
      </c>
      <c r="E143" s="3">
        <v>14343000.000000002</v>
      </c>
      <c r="F143" s="3">
        <v>17006000</v>
      </c>
      <c r="G143" s="3">
        <v>3060697.29</v>
      </c>
      <c r="H143" s="4" t="s">
        <v>119</v>
      </c>
    </row>
    <row r="144" spans="1:8">
      <c r="A144" s="37" t="s">
        <v>78</v>
      </c>
      <c r="B144" s="38" t="s">
        <v>79</v>
      </c>
      <c r="C144" s="37" t="s">
        <v>94</v>
      </c>
      <c r="D144" s="39" t="s">
        <v>47</v>
      </c>
      <c r="E144" s="3">
        <v>2563999.9999999995</v>
      </c>
      <c r="F144" s="3">
        <v>2563999.9999999995</v>
      </c>
      <c r="G144" s="3">
        <v>0</v>
      </c>
      <c r="H144" s="4" t="s">
        <v>119</v>
      </c>
    </row>
    <row r="145" spans="1:8">
      <c r="A145" s="37" t="s">
        <v>78</v>
      </c>
      <c r="B145" s="38" t="s">
        <v>79</v>
      </c>
      <c r="C145" s="37" t="s">
        <v>91</v>
      </c>
      <c r="D145" s="39" t="s">
        <v>44</v>
      </c>
      <c r="E145" s="3">
        <v>0</v>
      </c>
      <c r="F145" s="3">
        <v>30000</v>
      </c>
      <c r="G145" s="3">
        <v>-5.6843418860808015E-14</v>
      </c>
      <c r="H145" s="4" t="s">
        <v>119</v>
      </c>
    </row>
    <row r="146" spans="1:8">
      <c r="A146" s="37" t="s">
        <v>78</v>
      </c>
      <c r="B146" s="38" t="s">
        <v>79</v>
      </c>
      <c r="C146" s="37" t="s">
        <v>92</v>
      </c>
      <c r="D146" s="39" t="s">
        <v>45</v>
      </c>
      <c r="E146" s="3">
        <v>500000.00000000006</v>
      </c>
      <c r="F146" s="3">
        <v>700000.00000000012</v>
      </c>
      <c r="G146" s="3">
        <v>63555</v>
      </c>
      <c r="H146" s="4" t="s">
        <v>119</v>
      </c>
    </row>
    <row r="147" spans="1:8">
      <c r="A147" s="37" t="s">
        <v>80</v>
      </c>
      <c r="B147" s="38" t="s">
        <v>81</v>
      </c>
      <c r="C147" s="37" t="s">
        <v>96</v>
      </c>
      <c r="D147" s="39" t="s">
        <v>49</v>
      </c>
      <c r="E147" s="3">
        <v>0</v>
      </c>
      <c r="F147" s="3">
        <v>0</v>
      </c>
      <c r="G147" s="3">
        <v>-288914000.00000012</v>
      </c>
      <c r="H147" s="4" t="s">
        <v>119</v>
      </c>
    </row>
    <row r="148" spans="1:8">
      <c r="A148" s="37" t="s">
        <v>80</v>
      </c>
      <c r="B148" s="38" t="s">
        <v>81</v>
      </c>
      <c r="C148" s="37" t="s">
        <v>88</v>
      </c>
      <c r="D148" s="39" t="s">
        <v>41</v>
      </c>
      <c r="E148" s="3">
        <v>0</v>
      </c>
      <c r="F148" s="3">
        <v>0</v>
      </c>
      <c r="G148" s="3">
        <v>-1035044.44</v>
      </c>
      <c r="H148" s="4" t="s">
        <v>119</v>
      </c>
    </row>
    <row r="149" spans="1:8">
      <c r="A149" s="37" t="s">
        <v>80</v>
      </c>
      <c r="B149" s="38" t="s">
        <v>81</v>
      </c>
      <c r="C149" s="37" t="s">
        <v>89</v>
      </c>
      <c r="D149" s="39" t="s">
        <v>42</v>
      </c>
      <c r="E149" s="3">
        <v>58515999.999999993</v>
      </c>
      <c r="F149" s="3">
        <v>53480999.999999993</v>
      </c>
      <c r="G149" s="3">
        <v>45946186.18</v>
      </c>
      <c r="H149" s="4" t="s">
        <v>119</v>
      </c>
    </row>
    <row r="150" spans="1:8">
      <c r="A150" s="37" t="s">
        <v>80</v>
      </c>
      <c r="B150" s="38" t="s">
        <v>81</v>
      </c>
      <c r="C150" s="37" t="s">
        <v>90</v>
      </c>
      <c r="D150" s="39" t="s">
        <v>43</v>
      </c>
      <c r="E150" s="3">
        <v>53654000</v>
      </c>
      <c r="F150" s="3">
        <v>58649000</v>
      </c>
      <c r="G150" s="3">
        <v>32787037.93</v>
      </c>
      <c r="H150" s="4" t="s">
        <v>119</v>
      </c>
    </row>
    <row r="151" spans="1:8">
      <c r="A151" s="37" t="s">
        <v>80</v>
      </c>
      <c r="B151" s="38" t="s">
        <v>81</v>
      </c>
      <c r="C151" s="37" t="s">
        <v>91</v>
      </c>
      <c r="D151" s="39" t="s">
        <v>44</v>
      </c>
      <c r="E151" s="3">
        <v>0</v>
      </c>
      <c r="F151" s="3">
        <v>40000</v>
      </c>
      <c r="G151" s="3">
        <v>33270.149999999972</v>
      </c>
      <c r="H151" s="4" t="s">
        <v>119</v>
      </c>
    </row>
    <row r="152" spans="1:8">
      <c r="A152" s="37" t="s">
        <v>80</v>
      </c>
      <c r="B152" s="38" t="s">
        <v>81</v>
      </c>
      <c r="C152" s="37" t="s">
        <v>92</v>
      </c>
      <c r="D152" s="39" t="s">
        <v>45</v>
      </c>
      <c r="E152" s="3">
        <v>176744000</v>
      </c>
      <c r="F152" s="3">
        <v>176744000</v>
      </c>
      <c r="G152" s="3">
        <v>149125026.69</v>
      </c>
      <c r="H152" s="4" t="s">
        <v>119</v>
      </c>
    </row>
    <row r="153" spans="1:8">
      <c r="A153" s="37" t="s">
        <v>84</v>
      </c>
      <c r="B153" s="38" t="s">
        <v>85</v>
      </c>
      <c r="C153" s="37" t="s">
        <v>96</v>
      </c>
      <c r="D153" s="39" t="s">
        <v>49</v>
      </c>
      <c r="E153" s="3">
        <v>0</v>
      </c>
      <c r="F153" s="3">
        <v>0</v>
      </c>
      <c r="G153" s="3">
        <v>-511476999.99999994</v>
      </c>
      <c r="H153" s="4" t="s">
        <v>119</v>
      </c>
    </row>
    <row r="154" spans="1:8">
      <c r="A154" s="37" t="s">
        <v>84</v>
      </c>
      <c r="B154" s="38" t="s">
        <v>85</v>
      </c>
      <c r="C154" s="37" t="s">
        <v>88</v>
      </c>
      <c r="D154" s="39" t="s">
        <v>41</v>
      </c>
      <c r="E154" s="3">
        <v>-8697000</v>
      </c>
      <c r="F154" s="3">
        <v>-8697000</v>
      </c>
      <c r="G154" s="3">
        <v>-8302923.290000001</v>
      </c>
      <c r="H154" s="4" t="s">
        <v>119</v>
      </c>
    </row>
    <row r="155" spans="1:8">
      <c r="A155" s="37" t="s">
        <v>84</v>
      </c>
      <c r="B155" s="38" t="s">
        <v>85</v>
      </c>
      <c r="C155" s="37" t="s">
        <v>89</v>
      </c>
      <c r="D155" s="39" t="s">
        <v>42</v>
      </c>
      <c r="E155" s="3">
        <v>356909000</v>
      </c>
      <c r="F155" s="3">
        <v>345852477.99999994</v>
      </c>
      <c r="G155" s="3">
        <v>342946537.42000002</v>
      </c>
      <c r="H155" s="4" t="s">
        <v>119</v>
      </c>
    </row>
    <row r="156" spans="1:8">
      <c r="A156" s="37" t="s">
        <v>84</v>
      </c>
      <c r="B156" s="38" t="s">
        <v>85</v>
      </c>
      <c r="C156" s="37" t="s">
        <v>90</v>
      </c>
      <c r="D156" s="39" t="s">
        <v>43</v>
      </c>
      <c r="E156" s="3">
        <v>104885999.99999999</v>
      </c>
      <c r="F156" s="3">
        <v>171913822.00000009</v>
      </c>
      <c r="G156" s="3">
        <v>170824519.17000008</v>
      </c>
      <c r="H156" s="4" t="s">
        <v>119</v>
      </c>
    </row>
    <row r="157" spans="1:8">
      <c r="A157" s="37" t="s">
        <v>84</v>
      </c>
      <c r="B157" s="38" t="s">
        <v>85</v>
      </c>
      <c r="C157" s="37" t="s">
        <v>91</v>
      </c>
      <c r="D157" s="39" t="s">
        <v>44</v>
      </c>
      <c r="E157" s="3">
        <v>0</v>
      </c>
      <c r="F157" s="3">
        <v>389700</v>
      </c>
      <c r="G157" s="3">
        <v>389263.45</v>
      </c>
      <c r="H157" s="4" t="s">
        <v>119</v>
      </c>
    </row>
    <row r="158" spans="1:8">
      <c r="A158" s="37" t="s">
        <v>84</v>
      </c>
      <c r="B158" s="38" t="s">
        <v>85</v>
      </c>
      <c r="C158" s="37" t="s">
        <v>92</v>
      </c>
      <c r="D158" s="39" t="s">
        <v>45</v>
      </c>
      <c r="E158" s="3">
        <v>2018000</v>
      </c>
      <c r="F158" s="3">
        <v>2018000</v>
      </c>
      <c r="G158" s="3">
        <v>1996589.36</v>
      </c>
      <c r="H158" s="4" t="s">
        <v>119</v>
      </c>
    </row>
    <row r="159" spans="1:8">
      <c r="A159" s="37" t="s">
        <v>86</v>
      </c>
      <c r="B159" s="38" t="s">
        <v>87</v>
      </c>
      <c r="C159" s="37" t="s">
        <v>96</v>
      </c>
      <c r="D159" s="39" t="s">
        <v>49</v>
      </c>
      <c r="E159" s="3">
        <v>0</v>
      </c>
      <c r="F159" s="3">
        <v>0</v>
      </c>
      <c r="G159" s="3">
        <v>-73650000.000000015</v>
      </c>
      <c r="H159" s="4" t="s">
        <v>119</v>
      </c>
    </row>
    <row r="160" spans="1:8">
      <c r="A160" s="37" t="s">
        <v>86</v>
      </c>
      <c r="B160" s="38" t="s">
        <v>87</v>
      </c>
      <c r="C160" s="37" t="s">
        <v>88</v>
      </c>
      <c r="D160" s="39" t="s">
        <v>41</v>
      </c>
      <c r="E160" s="3">
        <v>-70000</v>
      </c>
      <c r="F160" s="3">
        <v>-70000</v>
      </c>
      <c r="G160" s="3">
        <v>-17503.329999999998</v>
      </c>
      <c r="H160" s="4" t="s">
        <v>119</v>
      </c>
    </row>
    <row r="161" spans="1:8">
      <c r="A161" s="37" t="s">
        <v>86</v>
      </c>
      <c r="B161" s="38" t="s">
        <v>87</v>
      </c>
      <c r="C161" s="37" t="s">
        <v>89</v>
      </c>
      <c r="D161" s="39" t="s">
        <v>42</v>
      </c>
      <c r="E161" s="3">
        <v>56208000.000000007</v>
      </c>
      <c r="F161" s="3">
        <v>50263163.260000013</v>
      </c>
      <c r="G161" s="3">
        <v>47140246.829999998</v>
      </c>
      <c r="H161" s="4" t="s">
        <v>119</v>
      </c>
    </row>
    <row r="162" spans="1:8">
      <c r="A162" s="37" t="s">
        <v>86</v>
      </c>
      <c r="B162" s="38" t="s">
        <v>87</v>
      </c>
      <c r="C162" s="37" t="s">
        <v>90</v>
      </c>
      <c r="D162" s="39" t="s">
        <v>43</v>
      </c>
      <c r="E162" s="3">
        <v>16437000</v>
      </c>
      <c r="F162" s="3">
        <v>22856836.740000002</v>
      </c>
      <c r="G162" s="3">
        <v>22656688.200000003</v>
      </c>
      <c r="H162" s="4" t="s">
        <v>119</v>
      </c>
    </row>
    <row r="163" spans="1:8">
      <c r="A163" s="37" t="s">
        <v>86</v>
      </c>
      <c r="B163" s="38" t="s">
        <v>87</v>
      </c>
      <c r="C163" s="37" t="s">
        <v>91</v>
      </c>
      <c r="D163" s="39" t="s">
        <v>44</v>
      </c>
      <c r="E163" s="3">
        <v>0</v>
      </c>
      <c r="F163" s="3">
        <v>0</v>
      </c>
      <c r="G163" s="3">
        <v>2.6716406864579767E-12</v>
      </c>
      <c r="H163" s="4" t="s">
        <v>119</v>
      </c>
    </row>
    <row r="164" spans="1:8">
      <c r="A164" s="37" t="s">
        <v>86</v>
      </c>
      <c r="B164" s="38" t="s">
        <v>87</v>
      </c>
      <c r="C164" s="37" t="s">
        <v>92</v>
      </c>
      <c r="D164" s="39" t="s">
        <v>45</v>
      </c>
      <c r="E164" s="3">
        <v>600000</v>
      </c>
      <c r="F164" s="3">
        <v>600000</v>
      </c>
      <c r="G164" s="3">
        <v>599569.32000000007</v>
      </c>
      <c r="H164" s="4" t="s">
        <v>119</v>
      </c>
    </row>
    <row r="165" spans="1:8">
      <c r="A165" s="37">
        <v>250</v>
      </c>
      <c r="B165" s="38" t="s">
        <v>121</v>
      </c>
      <c r="C165" s="37" t="s">
        <v>96</v>
      </c>
      <c r="D165" s="39" t="s">
        <v>49</v>
      </c>
      <c r="E165" s="3">
        <v>0</v>
      </c>
      <c r="F165" s="3">
        <v>0</v>
      </c>
      <c r="G165" s="3">
        <v>-192704000</v>
      </c>
      <c r="H165" s="4" t="s">
        <v>135</v>
      </c>
    </row>
    <row r="166" spans="1:8">
      <c r="A166" s="37">
        <v>250</v>
      </c>
      <c r="B166" s="38" t="s">
        <v>121</v>
      </c>
      <c r="C166" s="37" t="s">
        <v>88</v>
      </c>
      <c r="D166" s="39" t="s">
        <v>41</v>
      </c>
      <c r="E166" s="3">
        <v>-100000</v>
      </c>
      <c r="F166" s="3">
        <v>-100000</v>
      </c>
      <c r="G166" s="3">
        <v>-180460.02</v>
      </c>
      <c r="H166" s="4" t="s">
        <v>135</v>
      </c>
    </row>
    <row r="167" spans="1:8">
      <c r="A167" s="37">
        <v>250</v>
      </c>
      <c r="B167" s="38" t="s">
        <v>121</v>
      </c>
      <c r="C167" s="37" t="s">
        <v>89</v>
      </c>
      <c r="D167" s="39" t="s">
        <v>42</v>
      </c>
      <c r="E167" s="3">
        <v>174701000</v>
      </c>
      <c r="F167" s="3">
        <v>160088000</v>
      </c>
      <c r="G167" s="3">
        <v>160072367.16999999</v>
      </c>
      <c r="H167" s="4" t="s">
        <v>135</v>
      </c>
    </row>
    <row r="168" spans="1:8">
      <c r="A168" s="37">
        <v>250</v>
      </c>
      <c r="B168" s="38" t="s">
        <v>121</v>
      </c>
      <c r="C168" s="37" t="s">
        <v>90</v>
      </c>
      <c r="D168" s="39" t="s">
        <v>43</v>
      </c>
      <c r="E168" s="3">
        <v>16573000</v>
      </c>
      <c r="F168" s="3">
        <v>29840000</v>
      </c>
      <c r="G168" s="3">
        <v>29824971.969999999</v>
      </c>
      <c r="H168" s="4" t="s">
        <v>135</v>
      </c>
    </row>
    <row r="169" spans="1:8">
      <c r="A169" s="37">
        <v>250</v>
      </c>
      <c r="B169" s="38" t="s">
        <v>121</v>
      </c>
      <c r="C169" s="37" t="s">
        <v>92</v>
      </c>
      <c r="D169" s="39" t="s">
        <v>45</v>
      </c>
      <c r="E169" s="3">
        <v>1530000</v>
      </c>
      <c r="F169" s="3">
        <v>19776000</v>
      </c>
      <c r="G169" s="3">
        <v>2872628.19</v>
      </c>
      <c r="H169" s="4" t="s">
        <v>135</v>
      </c>
    </row>
    <row r="170" spans="1:8">
      <c r="A170" s="37">
        <v>251</v>
      </c>
      <c r="B170" s="38" t="s">
        <v>122</v>
      </c>
      <c r="C170" s="37" t="s">
        <v>96</v>
      </c>
      <c r="D170" s="39" t="s">
        <v>49</v>
      </c>
      <c r="E170" s="3">
        <v>0</v>
      </c>
      <c r="F170" s="3">
        <v>-40223601.999999799</v>
      </c>
      <c r="G170" s="3">
        <v>-1320792602</v>
      </c>
      <c r="H170" s="4" t="s">
        <v>135</v>
      </c>
    </row>
    <row r="171" spans="1:8">
      <c r="A171" s="37">
        <v>251</v>
      </c>
      <c r="B171" s="38" t="s">
        <v>122</v>
      </c>
      <c r="C171" s="37" t="s">
        <v>88</v>
      </c>
      <c r="D171" s="39" t="s">
        <v>41</v>
      </c>
      <c r="E171" s="3">
        <v>-100000000</v>
      </c>
      <c r="F171" s="3">
        <v>-100000000</v>
      </c>
      <c r="G171" s="3">
        <v>-89264875.540000007</v>
      </c>
      <c r="H171" s="4" t="s">
        <v>135</v>
      </c>
    </row>
    <row r="172" spans="1:8">
      <c r="A172" s="37">
        <v>251</v>
      </c>
      <c r="B172" s="38" t="s">
        <v>122</v>
      </c>
      <c r="C172" s="37" t="s">
        <v>89</v>
      </c>
      <c r="D172" s="39" t="s">
        <v>42</v>
      </c>
      <c r="E172" s="3">
        <v>916830000</v>
      </c>
      <c r="F172" s="3">
        <v>857439307.66999996</v>
      </c>
      <c r="G172" s="3">
        <v>856813458.63</v>
      </c>
      <c r="H172" s="4" t="s">
        <v>135</v>
      </c>
    </row>
    <row r="173" spans="1:8">
      <c r="A173" s="37">
        <v>251</v>
      </c>
      <c r="B173" s="38" t="s">
        <v>122</v>
      </c>
      <c r="C173" s="37" t="s">
        <v>90</v>
      </c>
      <c r="D173" s="39" t="s">
        <v>43</v>
      </c>
      <c r="E173" s="3">
        <v>405730000</v>
      </c>
      <c r="F173" s="3">
        <v>504484650.70999998</v>
      </c>
      <c r="G173" s="3">
        <v>483582348.37</v>
      </c>
      <c r="H173" s="4" t="s">
        <v>135</v>
      </c>
    </row>
    <row r="174" spans="1:8">
      <c r="A174" s="37">
        <v>251</v>
      </c>
      <c r="B174" s="38" t="s">
        <v>122</v>
      </c>
      <c r="C174" s="37" t="s">
        <v>94</v>
      </c>
      <c r="D174" s="39" t="s">
        <v>47</v>
      </c>
      <c r="E174" s="3">
        <v>0</v>
      </c>
      <c r="F174" s="3">
        <v>0</v>
      </c>
      <c r="G174" s="3">
        <v>0</v>
      </c>
      <c r="H174" s="4" t="s">
        <v>135</v>
      </c>
    </row>
    <row r="175" spans="1:8">
      <c r="A175" s="37">
        <v>251</v>
      </c>
      <c r="B175" s="38" t="s">
        <v>122</v>
      </c>
      <c r="C175" s="37" t="s">
        <v>91</v>
      </c>
      <c r="D175" s="39" t="s">
        <v>44</v>
      </c>
      <c r="E175" s="3">
        <v>60000</v>
      </c>
      <c r="F175" s="3">
        <v>919643.62</v>
      </c>
      <c r="G175" s="3">
        <v>919395.93</v>
      </c>
      <c r="H175" s="4" t="s">
        <v>135</v>
      </c>
    </row>
    <row r="176" spans="1:8">
      <c r="A176" s="37">
        <v>251</v>
      </c>
      <c r="B176" s="38" t="s">
        <v>122</v>
      </c>
      <c r="C176" s="37" t="s">
        <v>92</v>
      </c>
      <c r="D176" s="39" t="s">
        <v>45</v>
      </c>
      <c r="E176" s="3">
        <v>57949000</v>
      </c>
      <c r="F176" s="3">
        <v>57949000</v>
      </c>
      <c r="G176" s="3">
        <v>39911247.210000001</v>
      </c>
      <c r="H176" s="4" t="s">
        <v>135</v>
      </c>
    </row>
    <row r="177" spans="1:8">
      <c r="A177" s="37">
        <v>252</v>
      </c>
      <c r="B177" s="38" t="s">
        <v>123</v>
      </c>
      <c r="C177" s="37" t="s">
        <v>96</v>
      </c>
      <c r="D177" s="39" t="s">
        <v>49</v>
      </c>
      <c r="E177" s="3">
        <v>0</v>
      </c>
      <c r="F177" s="3">
        <v>-357996488.66000003</v>
      </c>
      <c r="G177" s="3">
        <v>-1289927488.4000001</v>
      </c>
      <c r="H177" s="4" t="s">
        <v>135</v>
      </c>
    </row>
    <row r="178" spans="1:8">
      <c r="A178" s="37">
        <v>252</v>
      </c>
      <c r="B178" s="38" t="s">
        <v>123</v>
      </c>
      <c r="C178" s="37" t="s">
        <v>88</v>
      </c>
      <c r="D178" s="39" t="s">
        <v>41</v>
      </c>
      <c r="E178" s="3">
        <v>-32966000</v>
      </c>
      <c r="F178" s="3">
        <v>-32966000</v>
      </c>
      <c r="G178" s="3">
        <v>-37105704.979999997</v>
      </c>
      <c r="H178" s="4" t="s">
        <v>135</v>
      </c>
    </row>
    <row r="179" spans="1:8">
      <c r="A179" s="37">
        <v>252</v>
      </c>
      <c r="B179" s="38" t="s">
        <v>123</v>
      </c>
      <c r="C179" s="37" t="s">
        <v>89</v>
      </c>
      <c r="D179" s="39" t="s">
        <v>42</v>
      </c>
      <c r="E179" s="3">
        <v>818048000</v>
      </c>
      <c r="F179" s="3">
        <v>920000000</v>
      </c>
      <c r="G179" s="3">
        <v>869900733.91000009</v>
      </c>
      <c r="H179" s="4" t="s">
        <v>135</v>
      </c>
    </row>
    <row r="180" spans="1:8">
      <c r="A180" s="37">
        <v>252</v>
      </c>
      <c r="B180" s="38" t="s">
        <v>123</v>
      </c>
      <c r="C180" s="37" t="s">
        <v>90</v>
      </c>
      <c r="D180" s="39" t="s">
        <v>43</v>
      </c>
      <c r="E180" s="3">
        <v>129974000</v>
      </c>
      <c r="F180" s="3">
        <v>332612230.65999997</v>
      </c>
      <c r="G180" s="3">
        <v>241035535.09000003</v>
      </c>
      <c r="H180" s="4" t="s">
        <v>135</v>
      </c>
    </row>
    <row r="181" spans="1:8">
      <c r="A181" s="37">
        <v>252</v>
      </c>
      <c r="B181" s="38" t="s">
        <v>123</v>
      </c>
      <c r="C181" s="37" t="s">
        <v>91</v>
      </c>
      <c r="D181" s="39" t="s">
        <v>44</v>
      </c>
      <c r="E181" s="3">
        <v>0</v>
      </c>
      <c r="F181" s="3">
        <v>281258</v>
      </c>
      <c r="G181" s="3">
        <v>281258</v>
      </c>
      <c r="H181" s="4" t="s">
        <v>135</v>
      </c>
    </row>
    <row r="182" spans="1:8">
      <c r="A182" s="37">
        <v>252</v>
      </c>
      <c r="B182" s="38" t="s">
        <v>123</v>
      </c>
      <c r="C182" s="37" t="s">
        <v>92</v>
      </c>
      <c r="D182" s="39" t="s">
        <v>45</v>
      </c>
      <c r="E182" s="3">
        <v>16875000</v>
      </c>
      <c r="F182" s="3">
        <v>70000000</v>
      </c>
      <c r="G182" s="3">
        <v>13017151.739999989</v>
      </c>
      <c r="H182" s="4" t="s">
        <v>135</v>
      </c>
    </row>
    <row r="183" spans="1:8">
      <c r="A183" s="37">
        <v>253</v>
      </c>
      <c r="B183" s="38" t="s">
        <v>124</v>
      </c>
      <c r="C183" s="37" t="s">
        <v>96</v>
      </c>
      <c r="D183" s="39" t="s">
        <v>49</v>
      </c>
      <c r="E183" s="3">
        <v>0</v>
      </c>
      <c r="F183" s="3">
        <v>-261900705.05000001</v>
      </c>
      <c r="G183" s="3">
        <v>-681000705.04999995</v>
      </c>
      <c r="H183" s="4" t="s">
        <v>135</v>
      </c>
    </row>
    <row r="184" spans="1:8">
      <c r="A184" s="37">
        <v>253</v>
      </c>
      <c r="B184" s="38" t="s">
        <v>124</v>
      </c>
      <c r="C184" s="37" t="s">
        <v>88</v>
      </c>
      <c r="D184" s="39" t="s">
        <v>41</v>
      </c>
      <c r="E184" s="3">
        <v>-50000000</v>
      </c>
      <c r="F184" s="3">
        <v>-50000000</v>
      </c>
      <c r="G184" s="3">
        <v>-65416658.649999999</v>
      </c>
      <c r="H184" s="4" t="s">
        <v>135</v>
      </c>
    </row>
    <row r="185" spans="1:8">
      <c r="A185" s="37">
        <v>253</v>
      </c>
      <c r="B185" s="38" t="s">
        <v>124</v>
      </c>
      <c r="C185" s="37" t="s">
        <v>89</v>
      </c>
      <c r="D185" s="39" t="s">
        <v>42</v>
      </c>
      <c r="E185" s="3">
        <v>461600000</v>
      </c>
      <c r="F185" s="3">
        <v>523934105.05000001</v>
      </c>
      <c r="G185" s="3">
        <v>484927128</v>
      </c>
      <c r="H185" s="4" t="s">
        <v>135</v>
      </c>
    </row>
    <row r="186" spans="1:8">
      <c r="A186" s="37">
        <v>253</v>
      </c>
      <c r="B186" s="38" t="s">
        <v>124</v>
      </c>
      <c r="C186" s="37" t="s">
        <v>90</v>
      </c>
      <c r="D186" s="39" t="s">
        <v>43</v>
      </c>
      <c r="E186" s="3">
        <v>6878000</v>
      </c>
      <c r="F186" s="3">
        <v>187599400</v>
      </c>
      <c r="G186" s="3">
        <v>105223215</v>
      </c>
      <c r="H186" s="4" t="s">
        <v>135</v>
      </c>
    </row>
    <row r="187" spans="1:8">
      <c r="A187" s="37">
        <v>253</v>
      </c>
      <c r="B187" s="38" t="s">
        <v>124</v>
      </c>
      <c r="C187" s="37" t="s">
        <v>92</v>
      </c>
      <c r="D187" s="39" t="s">
        <v>45</v>
      </c>
      <c r="E187" s="3">
        <v>622000</v>
      </c>
      <c r="F187" s="3">
        <v>19467200</v>
      </c>
      <c r="G187" s="3">
        <v>1179645</v>
      </c>
      <c r="H187" s="4" t="s">
        <v>135</v>
      </c>
    </row>
    <row r="188" spans="1:8">
      <c r="A188" s="37">
        <v>264</v>
      </c>
      <c r="B188" s="38" t="s">
        <v>125</v>
      </c>
      <c r="C188" s="37" t="s">
        <v>96</v>
      </c>
      <c r="D188" s="39" t="s">
        <v>49</v>
      </c>
      <c r="E188" s="3">
        <v>0</v>
      </c>
      <c r="F188" s="3">
        <v>0</v>
      </c>
      <c r="G188" s="3">
        <v>-26795000</v>
      </c>
      <c r="H188" s="4" t="s">
        <v>135</v>
      </c>
    </row>
    <row r="189" spans="1:8">
      <c r="A189" s="37">
        <v>264</v>
      </c>
      <c r="B189" s="38" t="s">
        <v>125</v>
      </c>
      <c r="C189" s="37" t="s">
        <v>88</v>
      </c>
      <c r="D189" s="39" t="s">
        <v>41</v>
      </c>
      <c r="E189" s="3">
        <v>-300000</v>
      </c>
      <c r="F189" s="3">
        <v>-300000</v>
      </c>
      <c r="G189" s="3">
        <v>-556458.41</v>
      </c>
      <c r="H189" s="4" t="s">
        <v>135</v>
      </c>
    </row>
    <row r="190" spans="1:8">
      <c r="A190" s="37">
        <v>264</v>
      </c>
      <c r="B190" s="38" t="s">
        <v>125</v>
      </c>
      <c r="C190" s="37" t="s">
        <v>89</v>
      </c>
      <c r="D190" s="39" t="s">
        <v>42</v>
      </c>
      <c r="E190" s="3">
        <v>19359000</v>
      </c>
      <c r="F190" s="3">
        <v>17718350</v>
      </c>
      <c r="G190" s="3">
        <v>17242293.329999998</v>
      </c>
      <c r="H190" s="4" t="s">
        <v>135</v>
      </c>
    </row>
    <row r="191" spans="1:8">
      <c r="A191" s="37">
        <v>264</v>
      </c>
      <c r="B191" s="38" t="s">
        <v>125</v>
      </c>
      <c r="C191" s="37" t="s">
        <v>90</v>
      </c>
      <c r="D191" s="39" t="s">
        <v>43</v>
      </c>
      <c r="E191" s="3">
        <v>6802000</v>
      </c>
      <c r="F191" s="3">
        <v>8085900</v>
      </c>
      <c r="G191" s="3">
        <v>7706521.6399999997</v>
      </c>
      <c r="H191" s="4" t="s">
        <v>135</v>
      </c>
    </row>
    <row r="192" spans="1:8">
      <c r="A192" s="37">
        <v>264</v>
      </c>
      <c r="B192" s="38" t="s">
        <v>125</v>
      </c>
      <c r="C192" s="37" t="s">
        <v>92</v>
      </c>
      <c r="D192" s="39" t="s">
        <v>45</v>
      </c>
      <c r="E192" s="3">
        <v>934000</v>
      </c>
      <c r="F192" s="3">
        <v>1290750</v>
      </c>
      <c r="G192" s="3">
        <v>909462</v>
      </c>
      <c r="H192" s="4" t="s">
        <v>135</v>
      </c>
    </row>
    <row r="193" spans="1:8">
      <c r="A193" s="37">
        <v>270</v>
      </c>
      <c r="B193" s="38" t="s">
        <v>126</v>
      </c>
      <c r="C193" s="37" t="s">
        <v>88</v>
      </c>
      <c r="D193" s="39" t="s">
        <v>41</v>
      </c>
      <c r="E193" s="3">
        <v>-183000000</v>
      </c>
      <c r="F193" s="3">
        <v>-183000000</v>
      </c>
      <c r="G193" s="3">
        <v>-146055600.81</v>
      </c>
      <c r="H193" s="4" t="s">
        <v>135</v>
      </c>
    </row>
    <row r="194" spans="1:8">
      <c r="A194" s="37">
        <v>270</v>
      </c>
      <c r="B194" s="38" t="s">
        <v>126</v>
      </c>
      <c r="C194" s="37" t="s">
        <v>89</v>
      </c>
      <c r="D194" s="39" t="s">
        <v>42</v>
      </c>
      <c r="E194" s="3">
        <v>154214000</v>
      </c>
      <c r="F194" s="3">
        <v>151004000</v>
      </c>
      <c r="G194" s="3">
        <v>138027789.40000001</v>
      </c>
      <c r="H194" s="4" t="s">
        <v>135</v>
      </c>
    </row>
    <row r="195" spans="1:8">
      <c r="A195" s="37">
        <v>270</v>
      </c>
      <c r="B195" s="38" t="s">
        <v>126</v>
      </c>
      <c r="C195" s="37" t="s">
        <v>90</v>
      </c>
      <c r="D195" s="39" t="s">
        <v>43</v>
      </c>
      <c r="E195" s="3">
        <v>12600000</v>
      </c>
      <c r="F195" s="3">
        <v>12470000</v>
      </c>
      <c r="G195" s="3">
        <v>9138839.1000000015</v>
      </c>
      <c r="H195" s="4" t="s">
        <v>135</v>
      </c>
    </row>
    <row r="196" spans="1:8">
      <c r="A196" s="37">
        <v>270</v>
      </c>
      <c r="B196" s="38" t="s">
        <v>126</v>
      </c>
      <c r="C196" s="37" t="s">
        <v>116</v>
      </c>
      <c r="D196" s="39" t="s">
        <v>55</v>
      </c>
      <c r="E196" s="3">
        <v>0</v>
      </c>
      <c r="F196" s="3">
        <v>516000</v>
      </c>
      <c r="G196" s="3">
        <v>515200</v>
      </c>
      <c r="H196" s="4" t="s">
        <v>135</v>
      </c>
    </row>
    <row r="197" spans="1:8">
      <c r="A197" s="37">
        <v>270</v>
      </c>
      <c r="B197" s="38" t="s">
        <v>126</v>
      </c>
      <c r="C197" s="37" t="s">
        <v>91</v>
      </c>
      <c r="D197" s="39" t="s">
        <v>44</v>
      </c>
      <c r="E197" s="3">
        <v>386000</v>
      </c>
      <c r="F197" s="3">
        <v>3210000</v>
      </c>
      <c r="G197" s="3">
        <v>3208716.48</v>
      </c>
      <c r="H197" s="4" t="s">
        <v>135</v>
      </c>
    </row>
    <row r="198" spans="1:8">
      <c r="A198" s="37">
        <v>270</v>
      </c>
      <c r="B198" s="38" t="s">
        <v>126</v>
      </c>
      <c r="C198" s="37" t="s">
        <v>92</v>
      </c>
      <c r="D198" s="39" t="s">
        <v>45</v>
      </c>
      <c r="E198" s="3">
        <v>2800000</v>
      </c>
      <c r="F198" s="3">
        <v>2800000</v>
      </c>
      <c r="G198" s="3">
        <v>2577565.88</v>
      </c>
      <c r="H198" s="4" t="s">
        <v>135</v>
      </c>
    </row>
    <row r="199" spans="1:8">
      <c r="A199" s="37">
        <v>217</v>
      </c>
      <c r="B199" s="38" t="s">
        <v>127</v>
      </c>
      <c r="C199" s="37" t="s">
        <v>89</v>
      </c>
      <c r="D199" s="39" t="s">
        <v>42</v>
      </c>
      <c r="E199" s="3">
        <v>119214000</v>
      </c>
      <c r="F199" s="3">
        <v>119214000</v>
      </c>
      <c r="G199" s="3">
        <v>0</v>
      </c>
      <c r="H199" s="4" t="s">
        <v>135</v>
      </c>
    </row>
    <row r="200" spans="1:8">
      <c r="A200" s="37">
        <v>217</v>
      </c>
      <c r="B200" s="38" t="s">
        <v>127</v>
      </c>
      <c r="C200" s="37" t="s">
        <v>90</v>
      </c>
      <c r="D200" s="39" t="s">
        <v>43</v>
      </c>
      <c r="E200" s="3">
        <v>12000000</v>
      </c>
      <c r="F200" s="3">
        <v>12000000</v>
      </c>
      <c r="G200" s="3">
        <v>0</v>
      </c>
      <c r="H200" s="4" t="s">
        <v>135</v>
      </c>
    </row>
    <row r="201" spans="1:8">
      <c r="A201" s="37">
        <v>217</v>
      </c>
      <c r="B201" s="38" t="s">
        <v>127</v>
      </c>
      <c r="C201" s="37" t="s">
        <v>92</v>
      </c>
      <c r="D201" s="39" t="s">
        <v>45</v>
      </c>
      <c r="E201" s="3">
        <v>2500000</v>
      </c>
      <c r="F201" s="3">
        <v>2500000</v>
      </c>
      <c r="G201" s="3">
        <v>0</v>
      </c>
      <c r="H201" s="4" t="s">
        <v>135</v>
      </c>
    </row>
    <row r="202" spans="1:8">
      <c r="A202" s="37">
        <v>278</v>
      </c>
      <c r="B202" s="38" t="s">
        <v>128</v>
      </c>
      <c r="C202" s="37" t="s">
        <v>96</v>
      </c>
      <c r="D202" s="39" t="s">
        <v>49</v>
      </c>
      <c r="E202" s="3">
        <v>0</v>
      </c>
      <c r="F202" s="3">
        <v>0</v>
      </c>
      <c r="G202" s="3">
        <v>-15000000</v>
      </c>
      <c r="H202" s="4" t="s">
        <v>135</v>
      </c>
    </row>
    <row r="203" spans="1:8">
      <c r="A203" s="37">
        <v>278</v>
      </c>
      <c r="B203" s="38" t="s">
        <v>128</v>
      </c>
      <c r="C203" s="37" t="s">
        <v>88</v>
      </c>
      <c r="D203" s="39" t="s">
        <v>41</v>
      </c>
      <c r="E203" s="3">
        <v>0</v>
      </c>
      <c r="F203" s="3">
        <v>0</v>
      </c>
      <c r="G203" s="3">
        <v>0</v>
      </c>
      <c r="H203" s="4" t="s">
        <v>135</v>
      </c>
    </row>
    <row r="204" spans="1:8">
      <c r="A204" s="37">
        <v>278</v>
      </c>
      <c r="B204" s="38" t="s">
        <v>128</v>
      </c>
      <c r="C204" s="37" t="s">
        <v>89</v>
      </c>
      <c r="D204" s="39" t="s">
        <v>42</v>
      </c>
      <c r="E204" s="3">
        <v>8146000</v>
      </c>
      <c r="F204" s="3">
        <v>6411108.71</v>
      </c>
      <c r="G204" s="3">
        <v>6411108.71</v>
      </c>
      <c r="H204" s="4" t="s">
        <v>135</v>
      </c>
    </row>
    <row r="205" spans="1:8">
      <c r="A205" s="37">
        <v>278</v>
      </c>
      <c r="B205" s="38" t="s">
        <v>128</v>
      </c>
      <c r="C205" s="37" t="s">
        <v>90</v>
      </c>
      <c r="D205" s="39" t="s">
        <v>43</v>
      </c>
      <c r="E205" s="3">
        <v>6256000</v>
      </c>
      <c r="F205" s="3">
        <v>7990891.29</v>
      </c>
      <c r="G205" s="3">
        <v>7990891.29</v>
      </c>
      <c r="H205" s="4" t="s">
        <v>135</v>
      </c>
    </row>
    <row r="206" spans="1:8">
      <c r="A206" s="37">
        <v>278</v>
      </c>
      <c r="B206" s="38" t="s">
        <v>128</v>
      </c>
      <c r="C206" s="37" t="s">
        <v>92</v>
      </c>
      <c r="D206" s="39" t="s">
        <v>45</v>
      </c>
      <c r="E206" s="3">
        <v>598000</v>
      </c>
      <c r="F206" s="3">
        <v>598000</v>
      </c>
      <c r="G206" s="3">
        <v>598000</v>
      </c>
      <c r="H206" s="4" t="s">
        <v>135</v>
      </c>
    </row>
    <row r="207" spans="1:8">
      <c r="A207" s="37">
        <v>285</v>
      </c>
      <c r="B207" s="38" t="s">
        <v>129</v>
      </c>
      <c r="C207" s="37" t="s">
        <v>96</v>
      </c>
      <c r="D207" s="39" t="s">
        <v>49</v>
      </c>
      <c r="E207" s="3">
        <v>0</v>
      </c>
      <c r="F207" s="3">
        <v>0</v>
      </c>
      <c r="G207" s="3">
        <v>-64989000</v>
      </c>
      <c r="H207" s="4" t="s">
        <v>135</v>
      </c>
    </row>
    <row r="208" spans="1:8">
      <c r="A208" s="37">
        <v>285</v>
      </c>
      <c r="B208" s="38" t="s">
        <v>129</v>
      </c>
      <c r="C208" s="37" t="s">
        <v>89</v>
      </c>
      <c r="D208" s="39" t="s">
        <v>42</v>
      </c>
      <c r="E208" s="3">
        <v>42278000</v>
      </c>
      <c r="F208" s="3">
        <v>42278000</v>
      </c>
      <c r="G208" s="3">
        <v>41830848.460000001</v>
      </c>
      <c r="H208" s="4" t="s">
        <v>135</v>
      </c>
    </row>
    <row r="209" spans="1:8">
      <c r="A209" s="37">
        <v>285</v>
      </c>
      <c r="B209" s="38" t="s">
        <v>129</v>
      </c>
      <c r="C209" s="37" t="s">
        <v>90</v>
      </c>
      <c r="D209" s="39" t="s">
        <v>43</v>
      </c>
      <c r="E209" s="3">
        <v>22611000</v>
      </c>
      <c r="F209" s="3">
        <v>22611000</v>
      </c>
      <c r="G209" s="3">
        <v>22130072.82</v>
      </c>
      <c r="H209" s="4" t="s">
        <v>135</v>
      </c>
    </row>
    <row r="210" spans="1:8">
      <c r="A210" s="37">
        <v>285</v>
      </c>
      <c r="B210" s="38" t="s">
        <v>129</v>
      </c>
      <c r="C210" s="37" t="s">
        <v>92</v>
      </c>
      <c r="D210" s="39" t="s">
        <v>45</v>
      </c>
      <c r="E210" s="3">
        <v>100000</v>
      </c>
      <c r="F210" s="3">
        <v>100000</v>
      </c>
      <c r="G210" s="3">
        <v>38350</v>
      </c>
      <c r="H210" s="4" t="s">
        <v>135</v>
      </c>
    </row>
    <row r="211" spans="1:8">
      <c r="A211" s="37">
        <v>280</v>
      </c>
      <c r="B211" s="38" t="s">
        <v>130</v>
      </c>
      <c r="C211" s="37" t="s">
        <v>96</v>
      </c>
      <c r="D211" s="39" t="s">
        <v>49</v>
      </c>
      <c r="E211" s="3">
        <v>0</v>
      </c>
      <c r="F211" s="3">
        <v>-14084000</v>
      </c>
      <c r="G211" s="3">
        <v>-66083865.630000003</v>
      </c>
      <c r="H211" s="4" t="s">
        <v>135</v>
      </c>
    </row>
    <row r="212" spans="1:8">
      <c r="A212" s="37">
        <v>280</v>
      </c>
      <c r="B212" s="38" t="s">
        <v>130</v>
      </c>
      <c r="C212" s="37" t="s">
        <v>88</v>
      </c>
      <c r="D212" s="39" t="s">
        <v>41</v>
      </c>
      <c r="E212" s="3">
        <v>0</v>
      </c>
      <c r="F212" s="3">
        <v>0</v>
      </c>
      <c r="G212" s="3">
        <v>-1774687.97</v>
      </c>
      <c r="H212" s="4" t="s">
        <v>135</v>
      </c>
    </row>
    <row r="213" spans="1:8">
      <c r="A213" s="37">
        <v>280</v>
      </c>
      <c r="B213" s="38" t="s">
        <v>130</v>
      </c>
      <c r="C213" s="37" t="s">
        <v>89</v>
      </c>
      <c r="D213" s="39" t="s">
        <v>42</v>
      </c>
      <c r="E213" s="3">
        <v>36300000</v>
      </c>
      <c r="F213" s="3">
        <v>30490000</v>
      </c>
      <c r="G213" s="3">
        <v>30090946.57</v>
      </c>
      <c r="H213" s="4" t="s">
        <v>135</v>
      </c>
    </row>
    <row r="214" spans="1:8">
      <c r="A214" s="37">
        <v>280</v>
      </c>
      <c r="B214" s="38" t="s">
        <v>130</v>
      </c>
      <c r="C214" s="37" t="s">
        <v>90</v>
      </c>
      <c r="D214" s="39" t="s">
        <v>43</v>
      </c>
      <c r="E214" s="3">
        <v>14064000</v>
      </c>
      <c r="F214" s="3">
        <v>32423000</v>
      </c>
      <c r="G214" s="3">
        <v>26814274.300000001</v>
      </c>
      <c r="H214" s="4" t="s">
        <v>135</v>
      </c>
    </row>
    <row r="215" spans="1:8">
      <c r="A215" s="37">
        <v>280</v>
      </c>
      <c r="B215" s="38" t="s">
        <v>130</v>
      </c>
      <c r="C215" s="37" t="s">
        <v>92</v>
      </c>
      <c r="D215" s="39" t="s">
        <v>45</v>
      </c>
      <c r="E215" s="3">
        <v>1636000</v>
      </c>
      <c r="F215" s="3">
        <v>3171000</v>
      </c>
      <c r="G215" s="3">
        <v>2121828.54</v>
      </c>
      <c r="H215" s="4" t="s">
        <v>135</v>
      </c>
    </row>
    <row r="216" spans="1:8">
      <c r="A216" s="37">
        <v>267</v>
      </c>
      <c r="B216" s="38" t="s">
        <v>131</v>
      </c>
      <c r="C216" s="37" t="s">
        <v>96</v>
      </c>
      <c r="D216" s="39" t="s">
        <v>49</v>
      </c>
      <c r="E216" s="3">
        <v>0</v>
      </c>
      <c r="F216" s="3">
        <v>0</v>
      </c>
      <c r="G216" s="3">
        <v>-4953000</v>
      </c>
      <c r="H216" s="4" t="s">
        <v>135</v>
      </c>
    </row>
    <row r="217" spans="1:8">
      <c r="A217" s="37">
        <v>267</v>
      </c>
      <c r="B217" s="38" t="s">
        <v>131</v>
      </c>
      <c r="C217" s="37" t="s">
        <v>88</v>
      </c>
      <c r="D217" s="39" t="s">
        <v>41</v>
      </c>
      <c r="E217" s="3">
        <v>0</v>
      </c>
      <c r="F217" s="3">
        <v>0</v>
      </c>
      <c r="G217" s="3">
        <v>-19175</v>
      </c>
      <c r="H217" s="4" t="s">
        <v>135</v>
      </c>
    </row>
    <row r="218" spans="1:8">
      <c r="A218" s="37">
        <v>267</v>
      </c>
      <c r="B218" s="38" t="s">
        <v>131</v>
      </c>
      <c r="C218" s="37" t="s">
        <v>89</v>
      </c>
      <c r="D218" s="39" t="s">
        <v>42</v>
      </c>
      <c r="E218" s="3">
        <v>2844000</v>
      </c>
      <c r="F218" s="3">
        <v>2841016.68</v>
      </c>
      <c r="G218" s="3">
        <v>1731470.5000000002</v>
      </c>
      <c r="H218" s="4" t="s">
        <v>135</v>
      </c>
    </row>
    <row r="219" spans="1:8">
      <c r="A219" s="37">
        <v>267</v>
      </c>
      <c r="B219" s="38" t="s">
        <v>131</v>
      </c>
      <c r="C219" s="37" t="s">
        <v>90</v>
      </c>
      <c r="D219" s="39" t="s">
        <v>43</v>
      </c>
      <c r="E219" s="3">
        <v>2076000</v>
      </c>
      <c r="F219" s="3">
        <v>2066802.7399999998</v>
      </c>
      <c r="G219" s="3">
        <v>1315294.5299999998</v>
      </c>
      <c r="H219" s="4" t="s">
        <v>135</v>
      </c>
    </row>
    <row r="220" spans="1:8">
      <c r="A220" s="37">
        <v>267</v>
      </c>
      <c r="B220" s="38" t="s">
        <v>131</v>
      </c>
      <c r="C220" s="37" t="s">
        <v>91</v>
      </c>
      <c r="D220" s="39" t="s">
        <v>44</v>
      </c>
      <c r="E220" s="3">
        <v>0</v>
      </c>
      <c r="F220" s="3">
        <v>12180.58</v>
      </c>
      <c r="G220" s="3">
        <v>12180.58</v>
      </c>
      <c r="H220" s="4" t="s">
        <v>135</v>
      </c>
    </row>
    <row r="221" spans="1:8">
      <c r="A221" s="37">
        <v>267</v>
      </c>
      <c r="B221" s="38" t="s">
        <v>131</v>
      </c>
      <c r="C221" s="37" t="s">
        <v>92</v>
      </c>
      <c r="D221" s="39" t="s">
        <v>45</v>
      </c>
      <c r="E221" s="3">
        <v>33000</v>
      </c>
      <c r="F221" s="3">
        <v>33000</v>
      </c>
      <c r="G221" s="3">
        <v>0</v>
      </c>
      <c r="H221" s="4" t="s">
        <v>135</v>
      </c>
    </row>
    <row r="222" spans="1:8">
      <c r="A222" s="37">
        <v>256</v>
      </c>
      <c r="B222" s="38" t="s">
        <v>132</v>
      </c>
      <c r="C222" s="37" t="s">
        <v>96</v>
      </c>
      <c r="D222" s="39" t="s">
        <v>49</v>
      </c>
      <c r="E222" s="3">
        <v>0</v>
      </c>
      <c r="F222" s="3">
        <v>0</v>
      </c>
      <c r="G222" s="3">
        <v>-24300000</v>
      </c>
      <c r="H222" s="4" t="s">
        <v>119</v>
      </c>
    </row>
    <row r="223" spans="1:8">
      <c r="A223" s="37">
        <v>256</v>
      </c>
      <c r="B223" s="38" t="s">
        <v>132</v>
      </c>
      <c r="C223" s="37" t="s">
        <v>89</v>
      </c>
      <c r="D223" s="39" t="s">
        <v>42</v>
      </c>
      <c r="E223" s="3">
        <v>11001999.999999998</v>
      </c>
      <c r="F223" s="3">
        <v>9545192.9999999981</v>
      </c>
      <c r="G223" s="3">
        <v>9312756.5099999998</v>
      </c>
      <c r="H223" s="4" t="s">
        <v>119</v>
      </c>
    </row>
    <row r="224" spans="1:8">
      <c r="A224" s="37">
        <v>256</v>
      </c>
      <c r="B224" s="38" t="s">
        <v>132</v>
      </c>
      <c r="C224" s="37" t="s">
        <v>90</v>
      </c>
      <c r="D224" s="39" t="s">
        <v>43</v>
      </c>
      <c r="E224" s="3">
        <v>5608000</v>
      </c>
      <c r="F224" s="3">
        <v>7064807.0000000009</v>
      </c>
      <c r="G224" s="3">
        <v>7036832.29</v>
      </c>
      <c r="H224" s="4" t="s">
        <v>119</v>
      </c>
    </row>
    <row r="225" spans="1:8">
      <c r="A225" s="37">
        <v>256</v>
      </c>
      <c r="B225" s="38" t="s">
        <v>132</v>
      </c>
      <c r="C225" s="37" t="s">
        <v>92</v>
      </c>
      <c r="D225" s="39" t="s">
        <v>45</v>
      </c>
      <c r="E225" s="3">
        <v>7690000.0000000009</v>
      </c>
      <c r="F225" s="3">
        <v>7690000.0000000009</v>
      </c>
      <c r="G225" s="3">
        <v>7689999.5800000001</v>
      </c>
      <c r="H225" s="4" t="s">
        <v>119</v>
      </c>
    </row>
    <row r="226" spans="1:8">
      <c r="A226" s="37">
        <v>379</v>
      </c>
      <c r="B226" s="38" t="s">
        <v>133</v>
      </c>
      <c r="C226" s="37" t="s">
        <v>88</v>
      </c>
      <c r="D226" s="39" t="s">
        <v>41</v>
      </c>
      <c r="E226" s="3">
        <v>-1093904000</v>
      </c>
      <c r="F226" s="3">
        <v>-1141234000</v>
      </c>
      <c r="G226" s="3">
        <v>-981244568</v>
      </c>
      <c r="H226" s="4" t="s">
        <v>135</v>
      </c>
    </row>
    <row r="227" spans="1:8">
      <c r="A227" s="37">
        <v>379</v>
      </c>
      <c r="B227" s="38" t="s">
        <v>133</v>
      </c>
      <c r="C227" s="37" t="s">
        <v>89</v>
      </c>
      <c r="D227" s="39" t="s">
        <v>42</v>
      </c>
      <c r="E227" s="3">
        <v>260705000</v>
      </c>
      <c r="F227" s="3">
        <v>260705000</v>
      </c>
      <c r="G227" s="3">
        <v>209667096</v>
      </c>
      <c r="H227" s="4" t="s">
        <v>135</v>
      </c>
    </row>
    <row r="228" spans="1:8">
      <c r="A228" s="37">
        <v>379</v>
      </c>
      <c r="B228" s="38" t="s">
        <v>133</v>
      </c>
      <c r="C228" s="37" t="s">
        <v>90</v>
      </c>
      <c r="D228" s="39" t="s">
        <v>43</v>
      </c>
      <c r="E228" s="3">
        <v>398931000</v>
      </c>
      <c r="F228" s="3">
        <v>344684000</v>
      </c>
      <c r="G228" s="3">
        <v>297960064</v>
      </c>
      <c r="H228" s="4" t="s">
        <v>135</v>
      </c>
    </row>
    <row r="229" spans="1:8">
      <c r="A229" s="37">
        <v>379</v>
      </c>
      <c r="B229" s="38" t="s">
        <v>133</v>
      </c>
      <c r="C229" s="37" t="s">
        <v>116</v>
      </c>
      <c r="D229" s="39" t="s">
        <v>55</v>
      </c>
      <c r="E229" s="3">
        <v>261083000</v>
      </c>
      <c r="F229" s="3">
        <v>362660000</v>
      </c>
      <c r="G229" s="3">
        <v>362658737</v>
      </c>
      <c r="H229" s="4" t="s">
        <v>135</v>
      </c>
    </row>
    <row r="230" spans="1:8">
      <c r="A230" s="37">
        <v>379</v>
      </c>
      <c r="B230" s="38" t="s">
        <v>133</v>
      </c>
      <c r="C230" s="37" t="s">
        <v>91</v>
      </c>
      <c r="D230" s="39" t="s">
        <v>44</v>
      </c>
      <c r="E230" s="3">
        <v>2371000</v>
      </c>
      <c r="F230" s="3">
        <v>2371000</v>
      </c>
      <c r="G230" s="3">
        <v>4348141</v>
      </c>
      <c r="H230" s="4" t="s">
        <v>135</v>
      </c>
    </row>
    <row r="231" spans="1:8">
      <c r="A231" s="37">
        <v>379</v>
      </c>
      <c r="B231" s="38" t="s">
        <v>133</v>
      </c>
      <c r="C231" s="37" t="s">
        <v>92</v>
      </c>
      <c r="D231" s="39" t="s">
        <v>45</v>
      </c>
      <c r="E231" s="3">
        <v>92665000</v>
      </c>
      <c r="F231" s="3">
        <v>92665000</v>
      </c>
      <c r="G231" s="3">
        <v>91709714</v>
      </c>
      <c r="H231" s="4" t="s">
        <v>135</v>
      </c>
    </row>
    <row r="232" spans="1:8">
      <c r="A232" s="37">
        <v>384</v>
      </c>
      <c r="B232" s="38" t="s">
        <v>134</v>
      </c>
      <c r="C232" s="37" t="s">
        <v>96</v>
      </c>
      <c r="D232" s="39" t="s">
        <v>49</v>
      </c>
      <c r="E232" s="3">
        <v>-21851000</v>
      </c>
      <c r="F232" s="3">
        <v>-21851000</v>
      </c>
      <c r="G232" s="3">
        <v>-14374000</v>
      </c>
      <c r="H232" s="4" t="s">
        <v>135</v>
      </c>
    </row>
    <row r="233" spans="1:8">
      <c r="A233" s="37">
        <v>384</v>
      </c>
      <c r="B233" s="38" t="s">
        <v>134</v>
      </c>
      <c r="C233" s="37" t="s">
        <v>88</v>
      </c>
      <c r="D233" s="39" t="s">
        <v>41</v>
      </c>
      <c r="E233" s="3">
        <v>-280087000</v>
      </c>
      <c r="F233" s="3">
        <v>-280087000</v>
      </c>
      <c r="G233" s="3">
        <v>-277064646.92000002</v>
      </c>
      <c r="H233" s="4" t="s">
        <v>135</v>
      </c>
    </row>
    <row r="234" spans="1:8">
      <c r="A234" s="37">
        <v>384</v>
      </c>
      <c r="B234" s="38" t="s">
        <v>134</v>
      </c>
      <c r="C234" s="37" t="s">
        <v>89</v>
      </c>
      <c r="D234" s="39" t="s">
        <v>42</v>
      </c>
      <c r="E234" s="3">
        <v>237442000</v>
      </c>
      <c r="F234" s="3">
        <v>239106949</v>
      </c>
      <c r="G234" s="3">
        <v>228637389.41000006</v>
      </c>
      <c r="H234" s="4" t="s">
        <v>135</v>
      </c>
    </row>
    <row r="235" spans="1:8">
      <c r="A235" s="37">
        <v>384</v>
      </c>
      <c r="B235" s="38" t="s">
        <v>134</v>
      </c>
      <c r="C235" s="37" t="s">
        <v>90</v>
      </c>
      <c r="D235" s="39" t="s">
        <v>43</v>
      </c>
      <c r="E235" s="3">
        <v>61413000</v>
      </c>
      <c r="F235" s="3">
        <v>59748051</v>
      </c>
      <c r="G235" s="3">
        <v>44552549.080000006</v>
      </c>
      <c r="H235" s="4" t="s">
        <v>135</v>
      </c>
    </row>
    <row r="236" spans="1:8">
      <c r="A236" s="37">
        <v>384</v>
      </c>
      <c r="B236" s="38" t="s">
        <v>134</v>
      </c>
      <c r="C236" s="37" t="s">
        <v>91</v>
      </c>
      <c r="D236" s="39" t="s">
        <v>44</v>
      </c>
      <c r="E236" s="3">
        <v>40000</v>
      </c>
      <c r="F236" s="3">
        <v>40000</v>
      </c>
      <c r="G236" s="3">
        <v>8243.56</v>
      </c>
      <c r="H236" s="4" t="s">
        <v>135</v>
      </c>
    </row>
    <row r="237" spans="1:8">
      <c r="A237" s="37">
        <v>384</v>
      </c>
      <c r="B237" s="38" t="s">
        <v>134</v>
      </c>
      <c r="C237" s="37" t="s">
        <v>92</v>
      </c>
      <c r="D237" s="39" t="s">
        <v>45</v>
      </c>
      <c r="E237" s="3">
        <v>3043000</v>
      </c>
      <c r="F237" s="3">
        <v>3043000</v>
      </c>
      <c r="G237" s="3">
        <v>2691811.3100000005</v>
      </c>
      <c r="H237" s="4" t="s">
        <v>135</v>
      </c>
    </row>
    <row r="240" spans="1:8">
      <c r="A240" s="43"/>
      <c r="B240" s="44"/>
      <c r="C240" s="43"/>
      <c r="D240" s="45"/>
      <c r="E240" s="5">
        <f>SUBTOTAL(9,E1:E237)</f>
        <v>2145850999.9999962</v>
      </c>
      <c r="F240" s="5">
        <f>SUBTOTAL(9,F1:F237)</f>
        <v>3322977999.9999957</v>
      </c>
      <c r="G240" s="5">
        <f>SUBTOTAL(9,G1:G237)</f>
        <v>-5700950620.1800013</v>
      </c>
    </row>
    <row r="241" spans="4:6">
      <c r="D241" s="48"/>
    </row>
    <row r="242" spans="4:6">
      <c r="F242" s="6">
        <f>F240-E240</f>
        <v>1177126999.9999995</v>
      </c>
    </row>
    <row r="244" spans="4:6">
      <c r="E244" s="6" t="s">
        <v>138</v>
      </c>
      <c r="F244" s="6">
        <v>-1310774795.7099998</v>
      </c>
    </row>
    <row r="245" spans="4:6">
      <c r="E245" s="6" t="s">
        <v>139</v>
      </c>
      <c r="F245" s="6">
        <v>2487901795.71</v>
      </c>
    </row>
    <row r="246" spans="4:6">
      <c r="F246" s="6">
        <f>SUM(F244:F245)</f>
        <v>1177127000.0000002</v>
      </c>
    </row>
    <row r="247" spans="4:6">
      <c r="F247" s="6">
        <f>F246-F242</f>
        <v>0</v>
      </c>
    </row>
  </sheetData>
  <sheetProtection algorithmName="SHA-512" hashValue="b5vDVdqQkyobBPcT212OUkI4pgY/0Se9Q6T+8mSyUyNHOOlC6xc3dOpzfl+u6izJ3zEAxn49UViE0TJItGNGIg==" saltValue="53q1KCsVgZi9MQJoyX6kPw==" spinCount="100000" sheet="1" autoFilter="0"/>
  <phoneticPr fontId="17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تنفيذ الميزانية  - جهات</vt:lpstr>
      <vt:lpstr>Budget Execution 2021</vt:lpstr>
      <vt:lpstr>'تنفيذ الميزانية  - جهات'!Print_Area</vt:lpstr>
      <vt:lpstr>'تنفيذ الميزانية  - جهات'!Print_Titles</vt:lpstr>
    </vt:vector>
  </TitlesOfParts>
  <Company>Enjoy My Fine Releases.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2020-03-09T05:35:42Z</cp:lastPrinted>
  <dcterms:created xsi:type="dcterms:W3CDTF">2015-01-28T08:33:39Z</dcterms:created>
  <dcterms:modified xsi:type="dcterms:W3CDTF">2023-03-17T06:57:41Z</dcterms:modified>
</cp:coreProperties>
</file>